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5880.10315\"/>
    </mc:Choice>
  </mc:AlternateContent>
  <xr:revisionPtr revIDLastSave="0" documentId="13_ncr:1_{87F8BE2A-4236-4EF0-AE4F-3A8475560240}" xr6:coauthVersionLast="45" xr6:coauthVersionMax="45" xr10:uidLastSave="{00000000-0000-0000-0000-000000000000}"/>
  <bookViews>
    <workbookView xWindow="-120" yWindow="-120" windowWidth="20730" windowHeight="11160" firstSheet="4" activeTab="10" xr2:uid="{00000000-000D-0000-FFFF-FFFF00000000}"/>
  </bookViews>
  <sheets>
    <sheet name="прил1" sheetId="18" r:id="rId1"/>
    <sheet name="прил 2" sheetId="75" r:id="rId2"/>
    <sheet name="прил3" sheetId="79" r:id="rId3"/>
    <sheet name="прил4" sheetId="81" r:id="rId4"/>
    <sheet name="прил5" sheetId="83" r:id="rId5"/>
    <sheet name="прил6" sheetId="84" r:id="rId6"/>
    <sheet name="прил7" sheetId="76" r:id="rId7"/>
    <sheet name="прил8" sheetId="82" r:id="rId8"/>
    <sheet name="прил9прог.заимст" sheetId="87" r:id="rId9"/>
    <sheet name="прил10ист 2021" sheetId="88" r:id="rId10"/>
    <sheet name="прил11ист 22-23" sheetId="89" r:id="rId11"/>
  </sheets>
  <definedNames>
    <definedName name="_xlnm._FilterDatabase" localSheetId="2" hidden="1">прил3!$A$19:$U$694</definedName>
    <definedName name="_xlnm._FilterDatabase" localSheetId="3" hidden="1">прил4!$A$18:$U$647</definedName>
    <definedName name="_xlnm._FilterDatabase" localSheetId="4" hidden="1">прил5!$A$20:$AB$64</definedName>
    <definedName name="_xlnm._FilterDatabase" localSheetId="5" hidden="1">прил6!$A$21:$I$67</definedName>
    <definedName name="_xlnm._FilterDatabase" localSheetId="6" hidden="1">прил7!$A$18:$I$669</definedName>
    <definedName name="_xlnm._FilterDatabase" localSheetId="7" hidden="1">прил8!$A$18:$I$634</definedName>
    <definedName name="_xlnm.Print_Titles" localSheetId="1">'прил 2'!$19:$20</definedName>
    <definedName name="_xlnm.Print_Titles" localSheetId="0">прил1!$20:$20</definedName>
    <definedName name="_xlnm.Print_Titles" localSheetId="2">прил3!$17:$19</definedName>
    <definedName name="_xlnm.Print_Titles" localSheetId="3">прил4!$16:$18</definedName>
    <definedName name="_xlnm.Print_Titles" localSheetId="4">прил5!$18:$20</definedName>
    <definedName name="_xlnm.Print_Titles" localSheetId="5">прил6!$19:$21</definedName>
    <definedName name="_xlnm.Print_Titles" localSheetId="6">прил7!$16:$18</definedName>
    <definedName name="_xlnm.Print_Titles" localSheetId="7">прил8!$16:$18</definedName>
    <definedName name="к_Решению_Думы__О_бюджете_Черемховского" localSheetId="1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2'!$A$1:$D$73</definedName>
    <definedName name="_xlnm.Print_Area" localSheetId="0">прил1!$A$1:$C$85</definedName>
    <definedName name="_xlnm.Print_Area" localSheetId="2">прил3!$A$1:$E$697</definedName>
    <definedName name="_xlnm.Print_Area" localSheetId="3">прил4!$A$1:$F$649</definedName>
    <definedName name="_xlnm.Print_Area" localSheetId="4">прил5!$A$1:$D$66</definedName>
    <definedName name="_xlnm.Print_Area" localSheetId="5">прил6!$A$1:$E$70</definedName>
    <definedName name="_xlnm.Print_Area" localSheetId="7">прил8!$A$1:$H$636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75" l="1"/>
  <c r="C56" i="75"/>
  <c r="C67" i="18"/>
  <c r="D24" i="89"/>
  <c r="D34" i="89"/>
  <c r="D38" i="89"/>
  <c r="C24" i="89"/>
  <c r="C34" i="89"/>
  <c r="C38" i="89"/>
  <c r="C34" i="88"/>
  <c r="H634" i="82"/>
  <c r="G634" i="82"/>
  <c r="H151" i="82"/>
  <c r="G151" i="82"/>
  <c r="H152" i="82"/>
  <c r="G152" i="82"/>
  <c r="H138" i="82"/>
  <c r="G138" i="82"/>
  <c r="H139" i="82"/>
  <c r="G139" i="82"/>
  <c r="H122" i="82"/>
  <c r="H121" i="82"/>
  <c r="G122" i="82"/>
  <c r="G121" i="82"/>
  <c r="G119" i="82"/>
  <c r="H120" i="82" l="1"/>
  <c r="G120" i="82"/>
  <c r="H119" i="82"/>
  <c r="H95" i="82"/>
  <c r="G95" i="82"/>
  <c r="H94" i="82"/>
  <c r="G94" i="82"/>
  <c r="G669" i="76"/>
  <c r="G161" i="76"/>
  <c r="G160" i="76"/>
  <c r="G129" i="76"/>
  <c r="G128" i="76"/>
  <c r="G127" i="76"/>
  <c r="G126" i="76"/>
  <c r="G100" i="76"/>
  <c r="G99" i="76"/>
  <c r="E43" i="84"/>
  <c r="D43" i="84"/>
  <c r="D42" i="83"/>
  <c r="F647" i="81"/>
  <c r="E647" i="81"/>
  <c r="F94" i="81"/>
  <c r="F93" i="81"/>
  <c r="F92" i="81"/>
  <c r="E94" i="81"/>
  <c r="E93" i="81"/>
  <c r="E92" i="81"/>
  <c r="F44" i="81"/>
  <c r="E44" i="81"/>
  <c r="F19" i="81"/>
  <c r="E19" i="81"/>
  <c r="E694" i="79"/>
  <c r="E107" i="79"/>
  <c r="E106" i="79"/>
  <c r="E105" i="79"/>
  <c r="E51" i="79"/>
  <c r="E21" i="79"/>
  <c r="E20" i="79"/>
  <c r="D33" i="89"/>
  <c r="D32" i="89" s="1"/>
  <c r="D31" i="89" s="1"/>
  <c r="D37" i="89"/>
  <c r="D36" i="89" s="1"/>
  <c r="D35" i="89" s="1"/>
  <c r="C37" i="89"/>
  <c r="C36" i="89" s="1"/>
  <c r="C35" i="89" s="1"/>
  <c r="C33" i="88"/>
  <c r="C32" i="88" s="1"/>
  <c r="C31" i="88" s="1"/>
  <c r="D45" i="89"/>
  <c r="D44" i="89" s="1"/>
  <c r="D40" i="89" s="1"/>
  <c r="C45" i="89"/>
  <c r="C44" i="89" s="1"/>
  <c r="C40" i="89" s="1"/>
  <c r="C33" i="89"/>
  <c r="C32" i="89" s="1"/>
  <c r="C31" i="89" s="1"/>
  <c r="D28" i="89"/>
  <c r="C28" i="89"/>
  <c r="D26" i="89"/>
  <c r="D25" i="89" s="1"/>
  <c r="C26" i="89"/>
  <c r="D23" i="89"/>
  <c r="C23" i="89"/>
  <c r="D21" i="89"/>
  <c r="C21" i="89"/>
  <c r="C45" i="88"/>
  <c r="C44" i="88" s="1"/>
  <c r="C40" i="88" s="1"/>
  <c r="C37" i="88"/>
  <c r="C36" i="88" s="1"/>
  <c r="C35" i="88" s="1"/>
  <c r="C28" i="88"/>
  <c r="C26" i="88"/>
  <c r="C21" i="88"/>
  <c r="C20" i="88" s="1"/>
  <c r="D19" i="87"/>
  <c r="C19" i="87"/>
  <c r="B19" i="87"/>
  <c r="D15" i="87"/>
  <c r="D13" i="87" s="1"/>
  <c r="C15" i="87"/>
  <c r="B15" i="87"/>
  <c r="B13" i="87" s="1"/>
  <c r="C13" i="87" l="1"/>
  <c r="C20" i="89"/>
  <c r="C25" i="88"/>
  <c r="C25" i="89"/>
  <c r="D20" i="89"/>
  <c r="D30" i="89"/>
  <c r="C30" i="88"/>
  <c r="C19" i="88" s="1"/>
  <c r="C30" i="89"/>
  <c r="C19" i="89" s="1"/>
  <c r="D19" i="89" l="1"/>
  <c r="E64" i="84"/>
  <c r="D64" i="84"/>
  <c r="E62" i="84"/>
  <c r="D62" i="84"/>
  <c r="E60" i="84"/>
  <c r="D60" i="84"/>
  <c r="E58" i="84"/>
  <c r="D58" i="84"/>
  <c r="E53" i="84"/>
  <c r="D53" i="84"/>
  <c r="E51" i="84"/>
  <c r="D51" i="84"/>
  <c r="E48" i="84"/>
  <c r="D48" i="84"/>
  <c r="E41" i="84"/>
  <c r="D41" i="84"/>
  <c r="E38" i="84"/>
  <c r="D38" i="84"/>
  <c r="E34" i="84"/>
  <c r="D34" i="84"/>
  <c r="E32" i="84"/>
  <c r="D32" i="84"/>
  <c r="E30" i="84"/>
  <c r="D30" i="84"/>
  <c r="E22" i="84"/>
  <c r="D22" i="84"/>
  <c r="D61" i="83"/>
  <c r="D59" i="83"/>
  <c r="D57" i="83"/>
  <c r="D52" i="83"/>
  <c r="D50" i="83"/>
  <c r="D47" i="83"/>
  <c r="D40" i="83"/>
  <c r="D37" i="83"/>
  <c r="D33" i="83"/>
  <c r="D31" i="83"/>
  <c r="D29" i="83"/>
  <c r="D21" i="83"/>
  <c r="H233" i="82"/>
  <c r="G233" i="82"/>
  <c r="E67" i="84" l="1"/>
  <c r="D67" i="84"/>
  <c r="D64" i="83"/>
  <c r="C53" i="75" l="1"/>
  <c r="D62" i="75"/>
  <c r="C62" i="75"/>
  <c r="D67" i="75"/>
  <c r="C67" i="75"/>
  <c r="D65" i="75"/>
  <c r="C65" i="75"/>
  <c r="D57" i="75"/>
  <c r="C57" i="75"/>
  <c r="D53" i="75"/>
  <c r="D49" i="75" s="1"/>
  <c r="D48" i="75" s="1"/>
  <c r="D50" i="75"/>
  <c r="C50" i="75"/>
  <c r="D46" i="75"/>
  <c r="C46" i="75"/>
  <c r="D42" i="75"/>
  <c r="C42" i="75"/>
  <c r="D40" i="75"/>
  <c r="C40" i="75"/>
  <c r="D37" i="75"/>
  <c r="C37" i="75"/>
  <c r="D35" i="75"/>
  <c r="C35" i="75"/>
  <c r="D33" i="75"/>
  <c r="C33" i="75"/>
  <c r="D31" i="75"/>
  <c r="C31" i="75"/>
  <c r="D29" i="75"/>
  <c r="C29" i="75"/>
  <c r="D24" i="75"/>
  <c r="C24" i="75"/>
  <c r="D22" i="75"/>
  <c r="C22" i="75"/>
  <c r="D20" i="75"/>
  <c r="D19" i="75" s="1"/>
  <c r="C20" i="75"/>
  <c r="C19" i="75" s="1"/>
  <c r="C80" i="18"/>
  <c r="C58" i="18"/>
  <c r="C49" i="75" l="1"/>
  <c r="C48" i="75" s="1"/>
  <c r="C70" i="75" s="1"/>
  <c r="D70" i="75"/>
  <c r="C46" i="18" l="1"/>
  <c r="C68" i="18" l="1"/>
  <c r="C74" i="18" l="1"/>
  <c r="C50" i="18"/>
  <c r="C43" i="18"/>
  <c r="C35" i="18"/>
  <c r="C26" i="18" l="1"/>
  <c r="C24" i="18" l="1"/>
  <c r="C78" i="18"/>
  <c r="C40" i="18" l="1"/>
  <c r="C33" i="18"/>
  <c r="C55" i="18" l="1"/>
  <c r="C38" i="18"/>
  <c r="C31" i="18"/>
  <c r="C22" i="18"/>
  <c r="C54" i="18" l="1"/>
  <c r="C53" i="18" s="1"/>
  <c r="C21" i="18" l="1"/>
  <c r="C83" i="18" s="1"/>
</calcChain>
</file>

<file path=xl/sharedStrings.xml><?xml version="1.0" encoding="utf-8"?>
<sst xmlns="http://schemas.openxmlformats.org/spreadsheetml/2006/main" count="8243" uniqueCount="790">
  <si>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</si>
  <si>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</si>
  <si>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</si>
  <si>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</si>
  <si>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</si>
  <si>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</si>
  <si>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</si>
  <si>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</si>
  <si>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</si>
  <si>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</si>
  <si>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</si>
  <si>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</si>
  <si>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</si>
  <si>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</si>
  <si>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</si>
  <si>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</si>
  <si>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</si>
  <si>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</si>
  <si>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</si>
  <si>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</si>
  <si>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</si>
  <si>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</si>
  <si>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</si>
  <si>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</si>
  <si>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</si>
  <si>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</si>
  <si>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</si>
  <si>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</si>
  <si>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</si>
  <si>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</si>
  <si>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</si>
  <si>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</si>
  <si>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</si>
  <si>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</si>
  <si>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</si>
  <si>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</si>
  <si>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</si>
  <si>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</si>
  <si>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</si>
  <si>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</si>
  <si>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</si>
  <si>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</si>
  <si>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</si>
  <si>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</si>
  <si>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</si>
  <si>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</si>
  <si>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</si>
  <si>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</si>
  <si>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</si>
  <si>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</si>
  <si>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</si>
  <si>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</si>
  <si>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</si>
  <si>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</si>
  <si>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</si>
  <si>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</si>
  <si>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</si>
  <si>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</si>
  <si>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</si>
  <si>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</si>
  <si>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</si>
  <si>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</si>
  <si>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</si>
  <si>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</si>
  <si>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</si>
  <si>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</si>
  <si>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</si>
  <si>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</si>
  <si>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</si>
  <si>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</si>
  <si>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</si>
  <si>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</si>
  <si>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</si>
  <si>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</si>
  <si>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</si>
  <si>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</si>
  <si>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</si>
  <si>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</si>
  <si>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</si>
  <si>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</si>
  <si>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</si>
  <si>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</si>
  <si>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</si>
  <si>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</si>
  <si>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</si>
  <si>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</si>
  <si>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</si>
  <si>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</si>
  <si>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</si>
  <si>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</si>
  <si>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</si>
  <si>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</si>
  <si>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</si>
  <si>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</si>
  <si>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</si>
  <si>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</si>
  <si>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</si>
  <si>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</si>
  <si>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</si>
  <si>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</si>
  <si>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</si>
  <si>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</si>
  <si>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</si>
  <si>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</si>
  <si>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</si>
  <si>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</si>
  <si>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</si>
  <si>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</si>
  <si>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</si>
  <si>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</si>
  <si>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 xml:space="preserve"> 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</si>
  <si>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</si>
  <si>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</si>
  <si>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</si>
  <si>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</si>
  <si>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</si>
  <si>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</si>
  <si>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</si>
  <si>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</si>
  <si>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</si>
  <si>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</si>
  <si>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</si>
  <si>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</si>
  <si>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</si>
  <si>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</si>
  <si>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</si>
  <si>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</si>
  <si>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</si>
  <si>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</si>
  <si>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Прогнозируемые доходы бюджета Черемховского районного муниципального образования на 2021 год </t>
  </si>
  <si>
    <t xml:space="preserve">Прогноз на 2021 год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</si>
  <si>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</si>
  <si>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</si>
  <si>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 xml:space="preserve">Прогнозируемые доходы бюджета Черемховского районного муниципального образования на плановый период 2022 и 2023 годов </t>
  </si>
  <si>
    <t>Прогноз на</t>
  </si>
  <si>
    <t>000 1 09 06000 02 0000 110</t>
  </si>
  <si>
    <t>000 2 07 05020 00 0000 180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</si>
  <si>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</si>
  <si>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Отдел по культуре и библиотечному обслуживанию АЧРМО</t>
  </si>
  <si>
    <t/>
  </si>
  <si>
    <t>ОБРАЗОВАНИЕ</t>
  </si>
  <si>
    <t>Дополнительное образование детей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</si>
  <si>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</si>
  <si>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</si>
  <si>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</si>
  <si>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</si>
  <si>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</si>
  <si>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</si>
  <si>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</si>
  <si>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</si>
  <si>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Социальное обеспечение и иные выплаты населению</t>
  </si>
  <si>
    <t>300</t>
  </si>
  <si>
    <t>Обеспечение деятельности муниципальных учреждений</t>
  </si>
  <si>
    <t>6210420290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</si>
  <si>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</si>
  <si>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</si>
  <si>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</si>
  <si>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</si>
  <si>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</si>
  <si>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6210472972</t>
  </si>
  <si>
    <t>Осуществление мероприятий по капитальному ремонту объектов муниципальной собственности в сфере культуры</t>
  </si>
  <si>
    <t>62104S2120</t>
  </si>
  <si>
    <t>Реализация мероприятий перечня проектов народных инициатив</t>
  </si>
  <si>
    <t>62104S2370</t>
  </si>
  <si>
    <t>Региональный проект «Культурная среда (Иркутская область)»</t>
  </si>
  <si>
    <t>621A100000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</si>
  <si>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</si>
  <si>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621A155193</t>
  </si>
  <si>
    <t>Профессиональная подготовка, переподготовка и повышение квалификации</t>
  </si>
  <si>
    <t>Основное мероприятие: Музейное дело</t>
  </si>
  <si>
    <t>6210100000</t>
  </si>
  <si>
    <t>Профессиональная подготовка и повышение квалификации кадров</t>
  </si>
  <si>
    <t>6210120100</t>
  </si>
  <si>
    <t>Основное мероприятие: Развитие культурно-досуговой деятельности</t>
  </si>
  <si>
    <t>6210300000</t>
  </si>
  <si>
    <t>6210320100</t>
  </si>
  <si>
    <t>КУЛЬТУРА, КИНЕМАТОГРАФИЯ</t>
  </si>
  <si>
    <t>Культура</t>
  </si>
  <si>
    <t>6210120290</t>
  </si>
  <si>
    <t>Иные бюджетные ассигнования</t>
  </si>
  <si>
    <t>800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</si>
  <si>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</si>
  <si>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</si>
  <si>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</si>
  <si>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</si>
  <si>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</si>
  <si>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</si>
  <si>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</si>
  <si>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</si>
  <si>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Мероприятия по капитальному ремонту объектов муниципальной собственности в сфере культуры</t>
  </si>
  <si>
    <t>62102S2120</t>
  </si>
  <si>
    <t>62102S2370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</si>
  <si>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</si>
  <si>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</si>
  <si>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6210320290</t>
  </si>
  <si>
    <t>6210372972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</si>
  <si>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</si>
  <si>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</si>
  <si>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</si>
  <si>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</si>
  <si>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</si>
  <si>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</si>
  <si>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</si>
  <si>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</si>
  <si>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</si>
  <si>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6330129999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</si>
  <si>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</si>
  <si>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</si>
  <si>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</si>
  <si>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</si>
  <si>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</si>
  <si>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</si>
  <si>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</si>
  <si>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</si>
  <si>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Другие вопросы в области культуры, кинематографии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</si>
  <si>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</si>
  <si>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</si>
  <si>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</si>
  <si>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</si>
  <si>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</si>
  <si>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</si>
  <si>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6220172972</t>
  </si>
  <si>
    <t>Отдел образования АЧРМО</t>
  </si>
  <si>
    <t>Дошкольное образование</t>
  </si>
  <si>
    <t>Муниципальная программа "Развитие образования Черемховского района" на 2018-2023 годы</t>
  </si>
  <si>
    <t>6100000000</t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</si>
  <si>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</si>
  <si>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</si>
  <si>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</si>
  <si>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</si>
  <si>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</si>
  <si>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</si>
  <si>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</si>
  <si>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</si>
  <si>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</si>
  <si>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</si>
  <si>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6110120290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</si>
  <si>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</si>
  <si>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</si>
  <si>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Мероприятия по капитальному ремонту образовательных организаций</t>
  </si>
  <si>
    <t>61101S2050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</si>
  <si>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</si>
  <si>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</si>
  <si>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61101S2370</t>
  </si>
  <si>
    <t>Общее образование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</si>
  <si>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</si>
  <si>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</si>
  <si>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</si>
  <si>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</si>
  <si>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</si>
  <si>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</si>
  <si>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</si>
  <si>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</si>
  <si>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</si>
  <si>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</si>
  <si>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</si>
  <si>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</si>
  <si>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</si>
  <si>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</si>
  <si>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</si>
  <si>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</si>
  <si>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</si>
  <si>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</si>
  <si>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</si>
  <si>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</si>
  <si>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</si>
  <si>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</si>
  <si>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</si>
  <si>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</si>
  <si>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</si>
  <si>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</si>
  <si>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</si>
  <si>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</si>
  <si>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</si>
  <si>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</si>
  <si>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</si>
  <si>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</si>
  <si>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</si>
  <si>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</si>
  <si>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</si>
  <si>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</si>
  <si>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</si>
  <si>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</si>
  <si>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</si>
  <si>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</si>
  <si>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</si>
  <si>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</si>
  <si>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</si>
  <si>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</si>
  <si>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</si>
  <si>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дополнительного образования</t>
  </si>
  <si>
    <t>6110300000</t>
  </si>
  <si>
    <t>6110320001</t>
  </si>
  <si>
    <t>6110320003</t>
  </si>
  <si>
    <t>6110320290</t>
  </si>
  <si>
    <t>6110372972</t>
  </si>
  <si>
    <t>61103S2370</t>
  </si>
  <si>
    <t>6110120100</t>
  </si>
  <si>
    <t>6110220100</t>
  </si>
  <si>
    <t>6110320100</t>
  </si>
  <si>
    <t>Молодежная политика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</si>
  <si>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</si>
  <si>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</si>
  <si>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</si>
  <si>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</si>
  <si>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</si>
  <si>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Другие вопросы в области образования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</si>
  <si>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</si>
  <si>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</si>
  <si>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</si>
  <si>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</si>
  <si>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</si>
  <si>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</si>
  <si>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</si>
  <si>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</si>
  <si>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6120229999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</si>
  <si>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</si>
  <si>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</si>
  <si>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</si>
  <si>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</si>
  <si>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</si>
  <si>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</si>
  <si>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</si>
  <si>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</si>
  <si>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СОЦИАЛЬНАЯ ПОЛИТИКА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</si>
  <si>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</si>
  <si>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</si>
  <si>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</si>
  <si>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Финансовое управление администрации ЧРМО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</si>
  <si>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</si>
  <si>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</si>
  <si>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</si>
  <si>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</si>
  <si>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</si>
  <si>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</si>
  <si>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</si>
  <si>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</si>
  <si>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6410120190</t>
  </si>
  <si>
    <t>6410172972</t>
  </si>
  <si>
    <t>Другие общегосударственные вопросы</t>
  </si>
  <si>
    <t>6410120290</t>
  </si>
  <si>
    <t>Непрограммные расходы</t>
  </si>
  <si>
    <t>8000000000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</si>
  <si>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</si>
  <si>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</si>
  <si>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</si>
  <si>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</si>
  <si>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</si>
  <si>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</si>
  <si>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80601S2370</t>
  </si>
  <si>
    <t>6410120100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</si>
  <si>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</si>
  <si>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</si>
  <si>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</si>
  <si>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</si>
  <si>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</si>
  <si>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</si>
  <si>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</si>
  <si>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</si>
  <si>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</si>
  <si>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</si>
  <si>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</si>
  <si>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</si>
  <si>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</si>
  <si>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</si>
  <si>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</si>
  <si>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</si>
  <si>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Межбюджетные трансферты</t>
  </si>
  <si>
    <t>500</t>
  </si>
  <si>
    <t>Выравнивание уровня бюджетной обеспеченности поселений</t>
  </si>
  <si>
    <t>64201S2680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</si>
  <si>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</si>
  <si>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</si>
  <si>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</si>
  <si>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Комитет по управлению муниципальным имуществом ЧРМО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</si>
  <si>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</si>
  <si>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</si>
  <si>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</si>
  <si>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</si>
  <si>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</si>
  <si>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</si>
  <si>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</si>
  <si>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</si>
  <si>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</si>
  <si>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</si>
  <si>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Содержание муниципального имущества</t>
  </si>
  <si>
    <t>6510120019</t>
  </si>
  <si>
    <t>Приобретение имущества в муниципальную собственность</t>
  </si>
  <si>
    <t>6510120062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</si>
  <si>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</si>
  <si>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</si>
  <si>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</si>
  <si>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</si>
  <si>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</si>
  <si>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</si>
  <si>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</si>
  <si>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</si>
  <si>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</si>
  <si>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</si>
  <si>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6520172972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</si>
  <si>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</si>
  <si>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</si>
  <si>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</si>
  <si>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</si>
  <si>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</si>
  <si>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6530172972</t>
  </si>
  <si>
    <t>НАЦИОНАЛЬНАЯ ЭКОНОМИКА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</si>
  <si>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</si>
  <si>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</si>
  <si>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</si>
  <si>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</si>
  <si>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</si>
  <si>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</si>
  <si>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6510120020</t>
  </si>
  <si>
    <t>СРЕДСТВА МАССОВОЙ ИНФОРМАЦИИ</t>
  </si>
  <si>
    <t>Периодическая печать и издательства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</si>
  <si>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</si>
  <si>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</si>
  <si>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</si>
  <si>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</si>
  <si>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Дума ЧРМО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</si>
  <si>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</si>
  <si>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</si>
  <si>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</si>
  <si>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</si>
  <si>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</si>
  <si>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</si>
  <si>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</si>
  <si>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</si>
  <si>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</si>
  <si>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</si>
  <si>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</si>
  <si>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Администрация ЧРМО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</si>
  <si>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</si>
  <si>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</si>
  <si>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</si>
  <si>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</si>
  <si>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</si>
  <si>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Обеспечение деятельности мэра муниципального района</t>
  </si>
  <si>
    <t>6610600000</t>
  </si>
  <si>
    <t>6610620190</t>
  </si>
  <si>
    <t>6610672972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</si>
  <si>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</si>
  <si>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</si>
  <si>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</si>
  <si>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</si>
  <si>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</si>
  <si>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</si>
  <si>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</si>
  <si>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</si>
  <si>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</si>
  <si>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Осуществление отдельных государственных полномочий</t>
  </si>
  <si>
    <t>6610700000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</si>
  <si>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</si>
  <si>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</si>
  <si>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</si>
  <si>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</si>
  <si>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</si>
  <si>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</si>
  <si>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</si>
  <si>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</si>
  <si>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</si>
  <si>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</si>
  <si>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</si>
  <si>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</si>
  <si>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</si>
  <si>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</si>
  <si>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</si>
  <si>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Резервные фонды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</si>
  <si>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</si>
  <si>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</si>
  <si>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</si>
  <si>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</si>
  <si>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</si>
  <si>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</si>
  <si>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</si>
  <si>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</si>
  <si>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</si>
  <si>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</si>
  <si>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</si>
  <si>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</si>
  <si>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</si>
  <si>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</si>
  <si>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</si>
  <si>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</si>
  <si>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</si>
  <si>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</si>
  <si>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</si>
  <si>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</si>
  <si>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</si>
  <si>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</si>
  <si>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</si>
  <si>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</si>
  <si>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</si>
  <si>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</si>
  <si>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</si>
  <si>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</si>
  <si>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</si>
  <si>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</si>
  <si>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</si>
  <si>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</si>
  <si>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</si>
  <si>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</si>
  <si>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</si>
  <si>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</si>
  <si>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</si>
  <si>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</si>
  <si>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</si>
  <si>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</si>
  <si>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</si>
  <si>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</si>
  <si>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</si>
  <si>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</si>
  <si>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</si>
  <si>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</si>
  <si>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</si>
  <si>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</si>
  <si>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</si>
  <si>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</si>
  <si>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</si>
  <si>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</si>
  <si>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</si>
  <si>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</si>
  <si>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НАЦИОНАЛЬНАЯ ОБОРОНА</t>
  </si>
  <si>
    <t>Мобилизационная подготовка экономики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</si>
  <si>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</si>
  <si>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</si>
  <si>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</si>
  <si>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</si>
  <si>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Сельское хозяйство и рыболовство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</si>
  <si>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</si>
  <si>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</si>
  <si>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</si>
  <si>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</si>
  <si>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</si>
  <si>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</si>
  <si>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</si>
  <si>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6800000000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</si>
  <si>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</si>
  <si>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</si>
  <si>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</si>
  <si>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</si>
  <si>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</si>
  <si>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</si>
  <si>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</si>
  <si>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</si>
  <si>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</si>
  <si>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</si>
  <si>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</si>
  <si>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</si>
  <si>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</si>
  <si>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</si>
  <si>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</si>
  <si>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</si>
  <si>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</si>
  <si>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</si>
  <si>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</si>
  <si>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</si>
  <si>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Подпрограмма "Молодежная политика в Черемховском районном муниципальном образовании" на 2021-2023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</si>
  <si>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</si>
  <si>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</si>
  <si>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</si>
  <si>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</si>
  <si>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</si>
  <si>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</si>
  <si>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</si>
  <si>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</si>
  <si>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</si>
  <si>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</si>
  <si>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</si>
  <si>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</si>
  <si>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</si>
  <si>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</si>
  <si>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</si>
  <si>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</si>
  <si>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</si>
  <si>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ЗДРАВООХРАНЕНИЕ</t>
  </si>
  <si>
    <t>Другие вопросы в области здравоохранения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</si>
  <si>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</si>
  <si>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</si>
  <si>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</si>
  <si>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</si>
  <si>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</si>
  <si>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</si>
  <si>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</si>
  <si>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</si>
  <si>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</si>
  <si>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</si>
  <si>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Пенсионное обеспечение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</si>
  <si>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</si>
  <si>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</si>
  <si>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</si>
  <si>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</si>
  <si>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Социальное обеспечение населения</t>
  </si>
  <si>
    <t>Подпрограмма "Молодым семьям – доступное жилье" на 2021-2023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</si>
  <si>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</si>
  <si>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</si>
  <si>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</si>
  <si>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</si>
  <si>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</si>
  <si>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</si>
  <si>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</si>
  <si>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>Другие вопросы в области социальной политики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</si>
  <si>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</si>
  <si>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</si>
  <si>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</si>
  <si>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</si>
  <si>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</si>
  <si>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</si>
  <si>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</si>
  <si>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</si>
  <si>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</si>
  <si>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</si>
  <si>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</si>
  <si>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</si>
  <si>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</si>
  <si>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</si>
  <si>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</si>
  <si>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</si>
  <si>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</si>
  <si>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</si>
  <si>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</si>
  <si>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</si>
  <si>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ФИЗИЧЕСКАЯ КУЛЬТУРА И СПОРТ</t>
  </si>
  <si>
    <t>Физическая культура</t>
  </si>
  <si>
    <t>Подпрограмма "Развитие физической культуры и спорта в Черемховском районном муниципальном образовании" на 2021-2023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</si>
  <si>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</si>
  <si>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</si>
  <si>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</si>
  <si>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</si>
  <si>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</si>
  <si>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</si>
  <si>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</si>
  <si>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</si>
  <si>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</si>
  <si>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</si>
  <si>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</si>
  <si>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</si>
  <si>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</si>
  <si>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</si>
  <si>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</si>
  <si>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</si>
  <si>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</si>
  <si>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</si>
  <si>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</si>
  <si>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</si>
  <si>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</si>
  <si>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</si>
  <si>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6730220290</t>
  </si>
  <si>
    <t>6730272972</t>
  </si>
  <si>
    <t>Дорожное хозяйство (дорожные фонды)</t>
  </si>
  <si>
    <t>Содержание районных автодорог</t>
  </si>
  <si>
    <t>6710120031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</si>
  <si>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</si>
  <si>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</si>
  <si>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</si>
  <si>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</si>
  <si>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</si>
  <si>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</si>
  <si>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жилищно-коммунального хозяйства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</si>
  <si>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</si>
  <si>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</si>
  <si>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</si>
  <si>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</si>
  <si>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</si>
  <si>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</si>
  <si>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</si>
  <si>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</si>
  <si>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</si>
  <si>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</si>
  <si>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</si>
  <si>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</si>
  <si>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Капитальные вложения в объекты государственной (муниципальной) собственности</t>
  </si>
  <si>
    <t>400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</si>
  <si>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</si>
  <si>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</si>
  <si>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</si>
  <si>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</si>
  <si>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</si>
  <si>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</si>
  <si>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6730220100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</si>
  <si>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</si>
  <si>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</si>
  <si>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Контрольно-счетная палата ЧРМО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</si>
  <si>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</si>
  <si>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</si>
  <si>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</si>
  <si>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</si>
  <si>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</si>
  <si>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8020172972</t>
  </si>
  <si>
    <t>Аппарат управления контрольно - счетной палаты муниципального образования</t>
  </si>
  <si>
    <t>8020200000</t>
  </si>
  <si>
    <t>8020220190</t>
  </si>
  <si>
    <t>8020272972</t>
  </si>
  <si>
    <t>8020220100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</si>
  <si>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</si>
  <si>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</si>
  <si>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</si>
  <si>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</si>
  <si>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</si>
  <si>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</si>
  <si>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ИТОГО</t>
  </si>
  <si>
    <t xml:space="preserve">Начальник финансового управления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</si>
  <si>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</si>
  <si>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</si>
  <si>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ГРБС</t>
  </si>
  <si>
    <t>раздела</t>
  </si>
  <si>
    <t>подраздела</t>
  </si>
  <si>
    <t>Ведомственная структура расходов бюджета Черемховского районного муниципального образования на 2021 год</t>
  </si>
  <si>
    <t>Сумма, тыс. руб.</t>
  </si>
  <si>
    <t>Ведомственная структура расходов бюджета Черемховского районного муниципального образования на плановый период 2022 и 2023 годов</t>
  </si>
  <si>
    <t>Распределение бюджетных ассигнований по разделам, подразделам классификации расходов бюджетов на 2021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</si>
  <si>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</si>
  <si>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Сумма, тыс.руб.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</si>
  <si>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</si>
  <si>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</si>
  <si>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</si>
  <si>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</si>
  <si>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</si>
  <si>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910 01 02 00 00 00 0000 700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</si>
  <si>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</si>
  <si>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</si>
  <si>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</si>
  <si>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</si>
  <si>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</si>
  <si>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</si>
  <si>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</si>
  <si>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</si>
  <si>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</si>
  <si>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</si>
  <si>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</si>
  <si>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</si>
  <si>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</si>
  <si>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</si>
  <si>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</si>
  <si>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</si>
  <si>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</si>
  <si>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</si>
  <si>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</si>
  <si>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</si>
  <si>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</si>
  <si>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</si>
  <si>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</si>
  <si>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</si>
  <si>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</si>
  <si>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</si>
  <si>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</si>
  <si>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</si>
  <si>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</si>
  <si>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</si>
  <si>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</si>
  <si>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</si>
  <si>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</si>
  <si>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</si>
  <si>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</si>
  <si>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</si>
  <si>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</si>
  <si>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</si>
  <si>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</si>
  <si>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</si>
  <si>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</si>
  <si>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</si>
  <si>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</si>
  <si>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</si>
  <si>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</si>
  <si>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</si>
  <si>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</si>
  <si>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Источники внутреннего финансирования дефицита бюджета Черемховского районного муниципального образования на 2021 год</t>
  </si>
  <si>
    <t>Программа  муниципальных внутренних заимствований Черемховского районного муниципального образования на 2021 год и плановый период 2022 и 2023 годов</t>
  </si>
  <si>
    <t>Виды долговых обязательств</t>
  </si>
  <si>
    <t>2021 год</t>
  </si>
  <si>
    <t>2022 год</t>
  </si>
  <si>
    <t>2023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</si>
  <si>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</si>
  <si>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</si>
  <si>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</si>
  <si>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</si>
  <si>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</si>
  <si>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</si>
  <si>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</si>
  <si>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</si>
  <si>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</si>
  <si>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 xml:space="preserve">                Ю.Н.Гайдук</t>
  </si>
  <si>
    <t>(тыс.рублей)</t>
  </si>
  <si>
    <t>Источники внутреннего финансирования дефицита бюджета Черемховского районного муниципального образования на плановый период 2022-2023 год</t>
  </si>
  <si>
    <t>Привлечение кредитов от кредитных организаций в валюте Российской Федерации</t>
  </si>
  <si>
    <t>Привлечение кредитов от других бюджетов бюджетной системы Российской Федерации 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</si>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</sst>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р_._-;\-* #,##0.00_р_._-;_-* &quot;-&quot;??_р_._-;_-@_-"/>
    <numFmt numFmtId="165" formatCode="#,##0.0"/>
    <numFmt numFmtId="166" formatCode="#,##0.00000"/>
    <numFmt numFmtId="167" formatCode="#,##0.0000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00\.00\.000\.0"/>
    <numFmt numFmtId="176" formatCode="0000;[Red]\-0000;&quot;&quot;"/>
    <numFmt numFmtId="177" formatCode="00;[Red]\-00;&quot;₽&quot;"/>
    <numFmt numFmtId="178" formatCode="0.0"/>
    <numFmt numFmtId="179" formatCode="#,##0.00\ &quot;₽&quot;"/>
    <numFmt numFmtId="180" formatCode="#,##0.0_ ;[Red]\-#,##0.0\ 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04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227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167" fontId="7" fillId="2" borderId="0" xfId="7" applyNumberFormat="1" applyFont="1" applyFill="1"/>
    <xf numFmtId="167" fontId="8" fillId="0" borderId="0" xfId="7" applyNumberFormat="1" applyFont="1" applyFill="1" applyAlignment="1">
      <alignment horizontal="right"/>
    </xf>
    <xf numFmtId="167" fontId="3" fillId="2" borderId="1" xfId="7" applyNumberFormat="1" applyFont="1" applyFill="1" applyBorder="1" applyAlignment="1">
      <alignment horizontal="center" vertical="center" wrapText="1"/>
    </xf>
    <xf numFmtId="167" fontId="4" fillId="2" borderId="0" xfId="7" applyNumberFormat="1" applyFont="1" applyFill="1"/>
    <xf numFmtId="0" fontId="25" fillId="0" borderId="1" xfId="0" applyFont="1" applyBorder="1" applyAlignment="1">
      <alignment horizontal="justify" vertical="top" wrapText="1"/>
    </xf>
    <xf numFmtId="0" fontId="14" fillId="0" borderId="0" xfId="39" applyFont="1" applyFill="1"/>
    <xf numFmtId="0" fontId="8" fillId="0" borderId="0" xfId="39" applyFont="1" applyFill="1" applyAlignment="1"/>
    <xf numFmtId="0" fontId="15" fillId="2" borderId="0" xfId="50" applyFont="1" applyFill="1" applyAlignment="1">
      <alignment horizontal="center" wrapText="1"/>
    </xf>
    <xf numFmtId="165" fontId="4" fillId="2" borderId="0" xfId="7" applyNumberFormat="1" applyFont="1" applyFill="1" applyAlignment="1">
      <alignment horizontal="right" vertical="center" wrapText="1"/>
    </xf>
    <xf numFmtId="165" fontId="8" fillId="0" borderId="0" xfId="7" applyNumberFormat="1" applyFont="1" applyFill="1" applyAlignment="1">
      <alignment horizontal="right"/>
    </xf>
    <xf numFmtId="3" fontId="3" fillId="2" borderId="1" xfId="7" applyNumberFormat="1" applyFont="1" applyFill="1" applyBorder="1" applyAlignment="1">
      <alignment horizontal="center" vertical="center" wrapText="1"/>
    </xf>
    <xf numFmtId="0" fontId="8" fillId="0" borderId="0" xfId="118" applyFont="1"/>
    <xf numFmtId="0" fontId="4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center" vertical="center"/>
    </xf>
    <xf numFmtId="165" fontId="4" fillId="2" borderId="0" xfId="7" applyNumberFormat="1" applyFont="1" applyFill="1" applyBorder="1"/>
    <xf numFmtId="165" fontId="4" fillId="2" borderId="0" xfId="7" applyNumberFormat="1" applyFont="1" applyFill="1" applyBorder="1" applyAlignment="1">
      <alignment vertical="center"/>
    </xf>
    <xf numFmtId="168" fontId="9" fillId="0" borderId="0" xfId="7" applyNumberFormat="1"/>
    <xf numFmtId="0" fontId="27" fillId="0" borderId="1" xfId="202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6" applyNumberFormat="1" applyFont="1" applyFill="1" applyBorder="1" applyAlignment="1" applyProtection="1">
      <alignment horizontal="center"/>
      <protection hidden="1"/>
    </xf>
    <xf numFmtId="0" fontId="30" fillId="0" borderId="0" xfId="166" applyFont="1" applyProtection="1">
      <protection hidden="1"/>
    </xf>
    <xf numFmtId="0" fontId="30" fillId="0" borderId="0" xfId="166" applyFont="1"/>
    <xf numFmtId="0" fontId="30" fillId="0" borderId="0" xfId="166" applyNumberFormat="1" applyFont="1" applyFill="1" applyAlignment="1" applyProtection="1">
      <alignment horizontal="centerContinuous"/>
      <protection hidden="1"/>
    </xf>
    <xf numFmtId="0" fontId="30" fillId="0" borderId="0" xfId="166" applyNumberFormat="1" applyFont="1" applyFill="1" applyAlignment="1" applyProtection="1">
      <alignment horizontal="center"/>
      <protection hidden="1"/>
    </xf>
    <xf numFmtId="0" fontId="31" fillId="0" borderId="0" xfId="166" applyFont="1"/>
    <xf numFmtId="0" fontId="30" fillId="0" borderId="0" xfId="166" applyNumberFormat="1" applyFont="1" applyFill="1" applyAlignment="1" applyProtection="1">
      <protection hidden="1"/>
    </xf>
    <xf numFmtId="0" fontId="29" fillId="0" borderId="0" xfId="166" applyFont="1"/>
    <xf numFmtId="175" fontId="29" fillId="0" borderId="1" xfId="166" applyNumberFormat="1" applyFont="1" applyFill="1" applyBorder="1" applyAlignment="1" applyProtection="1">
      <alignment wrapText="1"/>
      <protection hidden="1"/>
    </xf>
    <xf numFmtId="173" fontId="29" fillId="0" borderId="1" xfId="166" applyNumberFormat="1" applyFont="1" applyFill="1" applyBorder="1" applyAlignment="1" applyProtection="1">
      <protection hidden="1"/>
    </xf>
    <xf numFmtId="175" fontId="30" fillId="0" borderId="1" xfId="166" applyNumberFormat="1" applyFont="1" applyFill="1" applyBorder="1" applyAlignment="1" applyProtection="1">
      <alignment wrapText="1"/>
      <protection hidden="1"/>
    </xf>
    <xf numFmtId="173" fontId="30" fillId="0" borderId="1" xfId="166" applyNumberFormat="1" applyFont="1" applyFill="1" applyBorder="1" applyAlignment="1" applyProtection="1">
      <protection hidden="1"/>
    </xf>
    <xf numFmtId="0" fontId="30" fillId="0" borderId="0" xfId="166" applyFont="1" applyAlignment="1">
      <alignment horizontal="center"/>
    </xf>
    <xf numFmtId="0" fontId="32" fillId="0" borderId="0" xfId="166" applyFont="1"/>
    <xf numFmtId="0" fontId="30" fillId="0" borderId="0" xfId="166" applyFont="1" applyAlignment="1" applyProtection="1">
      <alignment horizontal="center"/>
      <protection hidden="1"/>
    </xf>
    <xf numFmtId="0" fontId="30" fillId="0" borderId="0" xfId="166" applyNumberFormat="1" applyFont="1" applyFill="1" applyBorder="1" applyAlignment="1" applyProtection="1">
      <alignment horizontal="center"/>
      <protection hidden="1"/>
    </xf>
    <xf numFmtId="0" fontId="30" fillId="0" borderId="0" xfId="166" applyFont="1" applyBorder="1" applyProtection="1">
      <protection hidden="1"/>
    </xf>
    <xf numFmtId="171" fontId="30" fillId="0" borderId="1" xfId="166" applyNumberFormat="1" applyFont="1" applyFill="1" applyBorder="1" applyAlignment="1" applyProtection="1">
      <alignment horizontal="center"/>
      <protection hidden="1"/>
    </xf>
    <xf numFmtId="172" fontId="30" fillId="0" borderId="1" xfId="166" applyNumberFormat="1" applyFont="1" applyFill="1" applyBorder="1" applyAlignment="1" applyProtection="1">
      <alignment horizontal="center"/>
      <protection hidden="1"/>
    </xf>
    <xf numFmtId="176" fontId="30" fillId="0" borderId="1" xfId="166" applyNumberFormat="1" applyFont="1" applyFill="1" applyBorder="1" applyAlignment="1" applyProtection="1">
      <alignment horizontal="center"/>
      <protection hidden="1"/>
    </xf>
    <xf numFmtId="0" fontId="30" fillId="0" borderId="0" xfId="166" applyFont="1" applyBorder="1" applyAlignment="1" applyProtection="1">
      <alignment horizontal="center"/>
      <protection hidden="1"/>
    </xf>
    <xf numFmtId="171" fontId="29" fillId="0" borderId="1" xfId="166" applyNumberFormat="1" applyFont="1" applyFill="1" applyBorder="1" applyAlignment="1" applyProtection="1">
      <alignment horizontal="center"/>
      <protection hidden="1"/>
    </xf>
    <xf numFmtId="172" fontId="29" fillId="0" borderId="1" xfId="166" applyNumberFormat="1" applyFont="1" applyFill="1" applyBorder="1" applyAlignment="1" applyProtection="1">
      <alignment horizontal="center"/>
      <protection hidden="1"/>
    </xf>
    <xf numFmtId="176" fontId="29" fillId="0" borderId="1" xfId="166" applyNumberFormat="1" applyFont="1" applyFill="1" applyBorder="1" applyAlignment="1" applyProtection="1">
      <alignment horizontal="center"/>
      <protection hidden="1"/>
    </xf>
    <xf numFmtId="0" fontId="32" fillId="0" borderId="0" xfId="166" applyFont="1" applyAlignment="1">
      <alignment horizontal="center"/>
    </xf>
    <xf numFmtId="0" fontId="30" fillId="0" borderId="0" xfId="166" applyNumberFormat="1" applyFont="1" applyFill="1" applyAlignment="1" applyProtection="1">
      <alignment horizontal="left"/>
      <protection hidden="1"/>
    </xf>
    <xf numFmtId="0" fontId="28" fillId="0" borderId="1" xfId="202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02" applyNumberFormat="1" applyFont="1" applyFill="1" applyBorder="1" applyAlignment="1" applyProtection="1">
      <alignment horizontal="center"/>
      <protection hidden="1"/>
    </xf>
    <xf numFmtId="169" fontId="30" fillId="0" borderId="1" xfId="166" applyNumberFormat="1" applyFont="1" applyFill="1" applyBorder="1" applyAlignment="1" applyProtection="1">
      <alignment wrapText="1"/>
      <protection hidden="1"/>
    </xf>
    <xf numFmtId="169" fontId="30" fillId="0" borderId="1" xfId="166" applyNumberFormat="1" applyFont="1" applyFill="1" applyBorder="1" applyAlignment="1" applyProtection="1">
      <alignment horizontal="center"/>
      <protection hidden="1"/>
    </xf>
    <xf numFmtId="170" fontId="30" fillId="0" borderId="1" xfId="166" applyNumberFormat="1" applyFont="1" applyFill="1" applyBorder="1" applyAlignment="1" applyProtection="1">
      <alignment horizontal="center"/>
      <protection hidden="1"/>
    </xf>
    <xf numFmtId="169" fontId="29" fillId="0" borderId="1" xfId="166" applyNumberFormat="1" applyFont="1" applyFill="1" applyBorder="1" applyAlignment="1" applyProtection="1">
      <alignment wrapText="1"/>
      <protection hidden="1"/>
    </xf>
    <xf numFmtId="169" fontId="29" fillId="0" borderId="1" xfId="166" applyNumberFormat="1" applyFont="1" applyFill="1" applyBorder="1" applyAlignment="1" applyProtection="1">
      <alignment horizontal="center"/>
      <protection hidden="1"/>
    </xf>
    <xf numFmtId="170" fontId="29" fillId="0" borderId="1" xfId="166" applyNumberFormat="1" applyFont="1" applyFill="1" applyBorder="1" applyAlignment="1" applyProtection="1">
      <alignment horizontal="center"/>
      <protection hidden="1"/>
    </xf>
    <xf numFmtId="0" fontId="27" fillId="0" borderId="1" xfId="202" applyNumberFormat="1" applyFont="1" applyFill="1" applyBorder="1" applyAlignment="1" applyProtection="1">
      <alignment horizontal="center"/>
      <protection hidden="1"/>
    </xf>
    <xf numFmtId="0" fontId="33" fillId="0" borderId="6" xfId="166" applyFont="1" applyBorder="1" applyAlignment="1">
      <alignment horizontal="center" wrapText="1"/>
    </xf>
    <xf numFmtId="0" fontId="1" fillId="0" borderId="0" xfId="56"/>
    <xf numFmtId="0" fontId="30" fillId="0" borderId="0" xfId="56" applyNumberFormat="1" applyFont="1" applyFill="1" applyAlignment="1" applyProtection="1">
      <alignment horizontal="centerContinuous"/>
      <protection hidden="1"/>
    </xf>
    <xf numFmtId="0" fontId="30" fillId="0" borderId="0" xfId="56" applyFont="1" applyProtection="1">
      <protection hidden="1"/>
    </xf>
    <xf numFmtId="0" fontId="30" fillId="0" borderId="0" xfId="56" applyFont="1"/>
    <xf numFmtId="0" fontId="28" fillId="0" borderId="1" xfId="202" applyNumberFormat="1" applyFont="1" applyFill="1" applyBorder="1" applyAlignment="1" applyProtection="1">
      <alignment horizontal="center" wrapText="1"/>
      <protection hidden="1"/>
    </xf>
    <xf numFmtId="169" fontId="29" fillId="0" borderId="1" xfId="56" applyNumberFormat="1" applyFont="1" applyFill="1" applyBorder="1" applyAlignment="1" applyProtection="1">
      <alignment wrapText="1"/>
      <protection hidden="1"/>
    </xf>
    <xf numFmtId="177" fontId="29" fillId="0" borderId="1" xfId="56" applyNumberFormat="1" applyFont="1" applyFill="1" applyBorder="1" applyAlignment="1" applyProtection="1">
      <protection hidden="1"/>
    </xf>
    <xf numFmtId="173" fontId="29" fillId="0" borderId="1" xfId="56" applyNumberFormat="1" applyFont="1" applyFill="1" applyBorder="1" applyAlignment="1" applyProtection="1">
      <protection hidden="1"/>
    </xf>
    <xf numFmtId="0" fontId="29" fillId="0" borderId="0" xfId="56" applyFont="1"/>
    <xf numFmtId="169" fontId="30" fillId="0" borderId="1" xfId="56" applyNumberFormat="1" applyFont="1" applyFill="1" applyBorder="1" applyAlignment="1" applyProtection="1">
      <alignment wrapText="1"/>
      <protection hidden="1"/>
    </xf>
    <xf numFmtId="177" fontId="30" fillId="0" borderId="1" xfId="56" applyNumberFormat="1" applyFont="1" applyFill="1" applyBorder="1" applyAlignment="1" applyProtection="1">
      <protection hidden="1"/>
    </xf>
    <xf numFmtId="173" fontId="30" fillId="0" borderId="1" xfId="56" applyNumberFormat="1" applyFont="1" applyFill="1" applyBorder="1" applyAlignment="1" applyProtection="1">
      <protection hidden="1"/>
    </xf>
    <xf numFmtId="0" fontId="30" fillId="0" borderId="0" xfId="56" applyNumberFormat="1" applyFont="1" applyFill="1" applyBorder="1" applyAlignment="1" applyProtection="1">
      <alignment horizontal="center"/>
      <protection hidden="1"/>
    </xf>
    <xf numFmtId="0" fontId="30" fillId="0" borderId="0" xfId="56" applyFont="1" applyBorder="1" applyProtection="1">
      <protection hidden="1"/>
    </xf>
    <xf numFmtId="0" fontId="30" fillId="0" borderId="0" xfId="56" applyNumberFormat="1" applyFont="1" applyFill="1" applyAlignment="1" applyProtection="1">
      <alignment horizontal="left"/>
      <protection hidden="1"/>
    </xf>
    <xf numFmtId="0" fontId="30" fillId="0" borderId="0" xfId="56" applyFont="1" applyAlignment="1" applyProtection="1">
      <alignment horizontal="center"/>
      <protection hidden="1"/>
    </xf>
    <xf numFmtId="0" fontId="33" fillId="0" borderId="0" xfId="56" applyFont="1"/>
    <xf numFmtId="0" fontId="29" fillId="0" borderId="0" xfId="56" applyNumberFormat="1" applyFont="1" applyFill="1" applyAlignment="1" applyProtection="1">
      <protection hidden="1"/>
    </xf>
    <xf numFmtId="0" fontId="27" fillId="0" borderId="1" xfId="55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5" applyNumberFormat="1" applyFont="1" applyFill="1" applyBorder="1" applyAlignment="1" applyProtection="1">
      <alignment horizontal="center"/>
      <protection hidden="1"/>
    </xf>
    <xf numFmtId="0" fontId="34" fillId="0" borderId="0" xfId="56" applyFont="1"/>
    <xf numFmtId="0" fontId="7" fillId="0" borderId="0" xfId="7" applyFont="1" applyFill="1"/>
    <xf numFmtId="0" fontId="7" fillId="0" borderId="0" xfId="7" applyFont="1" applyFill="1" applyBorder="1"/>
    <xf numFmtId="0" fontId="9" fillId="0" borderId="0" xfId="7" applyBorder="1"/>
    <xf numFmtId="0" fontId="29" fillId="0" borderId="9" xfId="6" applyFont="1" applyBorder="1" applyAlignment="1">
      <alignment horizontal="center" wrapText="1"/>
    </xf>
    <xf numFmtId="0" fontId="29" fillId="0" borderId="10" xfId="6" applyFont="1" applyBorder="1" applyAlignment="1">
      <alignment horizontal="center" wrapText="1"/>
    </xf>
    <xf numFmtId="0" fontId="29" fillId="0" borderId="9" xfId="6" applyFont="1" applyBorder="1" applyAlignment="1">
      <alignment vertical="center" wrapText="1"/>
    </xf>
    <xf numFmtId="0" fontId="29" fillId="0" borderId="9" xfId="6" applyFont="1" applyBorder="1" applyAlignment="1">
      <alignment horizontal="center" vertical="center"/>
    </xf>
    <xf numFmtId="165" fontId="29" fillId="0" borderId="10" xfId="6" applyNumberFormat="1" applyFont="1" applyBorder="1" applyAlignment="1">
      <alignment horizontal="center" vertical="center"/>
    </xf>
    <xf numFmtId="0" fontId="30" fillId="0" borderId="9" xfId="6" applyFont="1" applyBorder="1" applyAlignment="1">
      <alignment vertical="center" wrapText="1"/>
    </xf>
    <xf numFmtId="0" fontId="30" fillId="0" borderId="9" xfId="6" applyFont="1" applyBorder="1" applyAlignment="1">
      <alignment horizontal="center" vertical="center"/>
    </xf>
    <xf numFmtId="165" fontId="30" fillId="0" borderId="10" xfId="6" applyNumberFormat="1" applyFont="1" applyBorder="1" applyAlignment="1">
      <alignment horizontal="center" vertical="center"/>
    </xf>
    <xf numFmtId="0" fontId="30" fillId="0" borderId="1" xfId="7" applyFont="1" applyFill="1" applyBorder="1" applyAlignment="1">
      <alignment horizontal="left" vertical="center" wrapText="1"/>
    </xf>
    <xf numFmtId="0" fontId="30" fillId="0" borderId="11" xfId="6" applyFont="1" applyBorder="1" applyAlignment="1">
      <alignment vertical="center" wrapText="1"/>
    </xf>
    <xf numFmtId="0" fontId="30" fillId="0" borderId="1" xfId="0" applyFont="1" applyBorder="1" applyAlignment="1">
      <alignment wrapText="1"/>
    </xf>
    <xf numFmtId="0" fontId="29" fillId="0" borderId="12" xfId="6" applyFont="1" applyBorder="1" applyAlignment="1">
      <alignment vertical="center" wrapText="1"/>
    </xf>
    <xf numFmtId="0" fontId="30" fillId="0" borderId="1" xfId="7" applyFont="1" applyFill="1" applyBorder="1" applyAlignment="1">
      <alignment horizontal="center" vertical="center"/>
    </xf>
    <xf numFmtId="165" fontId="30" fillId="0" borderId="10" xfId="6" applyNumberFormat="1" applyFont="1" applyBorder="1" applyAlignment="1">
      <alignment horizontal="center" vertical="center" wrapText="1"/>
    </xf>
    <xf numFmtId="178" fontId="29" fillId="0" borderId="10" xfId="6" applyNumberFormat="1" applyFont="1" applyBorder="1" applyAlignment="1">
      <alignment horizontal="center" vertical="center" wrapText="1"/>
    </xf>
    <xf numFmtId="0" fontId="30" fillId="0" borderId="11" xfId="6" applyFont="1" applyBorder="1" applyAlignment="1">
      <alignment horizontal="center" vertical="center"/>
    </xf>
    <xf numFmtId="165" fontId="30" fillId="0" borderId="13" xfId="6" applyNumberFormat="1" applyFont="1" applyBorder="1" applyAlignment="1">
      <alignment horizontal="center" vertical="center"/>
    </xf>
    <xf numFmtId="0" fontId="30" fillId="0" borderId="14" xfId="6" applyFont="1" applyBorder="1" applyAlignment="1">
      <alignment horizontal="center" vertical="center"/>
    </xf>
    <xf numFmtId="165" fontId="30" fillId="0" borderId="1" xfId="6" applyNumberFormat="1" applyFont="1" applyBorder="1" applyAlignment="1">
      <alignment horizontal="center" vertical="center"/>
    </xf>
    <xf numFmtId="0" fontId="29" fillId="0" borderId="1" xfId="6" applyFont="1" applyBorder="1" applyAlignment="1">
      <alignment wrapText="1"/>
    </xf>
    <xf numFmtId="2" fontId="30" fillId="0" borderId="1" xfId="6" applyNumberFormat="1" applyFont="1" applyBorder="1" applyAlignment="1">
      <alignment horizontal="center"/>
    </xf>
    <xf numFmtId="178" fontId="30" fillId="0" borderId="1" xfId="6" applyNumberFormat="1" applyFont="1" applyBorder="1" applyAlignment="1">
      <alignment horizontal="center"/>
    </xf>
    <xf numFmtId="0" fontId="30" fillId="0" borderId="1" xfId="6" applyFont="1" applyBorder="1" applyAlignment="1">
      <alignment wrapText="1"/>
    </xf>
    <xf numFmtId="0" fontId="30" fillId="0" borderId="0" xfId="6" applyFont="1" applyFill="1" applyBorder="1" applyAlignment="1">
      <alignment wrapText="1"/>
    </xf>
    <xf numFmtId="0" fontId="30" fillId="0" borderId="0" xfId="7" applyFont="1" applyAlignment="1">
      <alignment horizontal="right"/>
    </xf>
    <xf numFmtId="0" fontId="9" fillId="0" borderId="0" xfId="7" applyAlignment="1">
      <alignment horizontal="right"/>
    </xf>
    <xf numFmtId="0" fontId="29" fillId="0" borderId="1" xfId="6" applyFont="1" applyBorder="1" applyAlignment="1">
      <alignment horizontal="center" wrapText="1"/>
    </xf>
    <xf numFmtId="0" fontId="29" fillId="0" borderId="1" xfId="6" applyFont="1" applyBorder="1" applyAlignment="1">
      <alignment vertical="center" wrapText="1"/>
    </xf>
    <xf numFmtId="0" fontId="29" fillId="0" borderId="1" xfId="6" applyFont="1" applyBorder="1" applyAlignment="1">
      <alignment horizontal="center" vertical="center"/>
    </xf>
    <xf numFmtId="165" fontId="29" fillId="0" borderId="1" xfId="6" applyNumberFormat="1" applyFont="1" applyBorder="1" applyAlignment="1">
      <alignment horizontal="center" vertical="center"/>
    </xf>
    <xf numFmtId="0" fontId="30" fillId="0" borderId="1" xfId="6" applyFont="1" applyBorder="1" applyAlignment="1">
      <alignment vertical="center" wrapText="1"/>
    </xf>
    <xf numFmtId="0" fontId="30" fillId="0" borderId="1" xfId="6" applyFont="1" applyBorder="1" applyAlignment="1">
      <alignment horizontal="center" vertical="center"/>
    </xf>
    <xf numFmtId="165" fontId="30" fillId="0" borderId="1" xfId="6" applyNumberFormat="1" applyFont="1" applyBorder="1" applyAlignment="1">
      <alignment horizontal="center" vertical="center" wrapText="1"/>
    </xf>
    <xf numFmtId="178" fontId="29" fillId="0" borderId="1" xfId="6" applyNumberFormat="1" applyFont="1" applyBorder="1" applyAlignment="1">
      <alignment horizontal="center" vertical="center" wrapText="1"/>
    </xf>
    <xf numFmtId="0" fontId="30" fillId="0" borderId="0" xfId="0" applyFont="1" applyFill="1"/>
    <xf numFmtId="0" fontId="30" fillId="0" borderId="0" xfId="40" applyFont="1" applyFill="1" applyAlignment="1"/>
    <xf numFmtId="0" fontId="37" fillId="0" borderId="0" xfId="0" applyFont="1" applyAlignment="1">
      <alignment horizontal="left" readingOrder="2"/>
    </xf>
    <xf numFmtId="0" fontId="4" fillId="0" borderId="0" xfId="0" applyFont="1" applyFill="1"/>
    <xf numFmtId="0" fontId="30" fillId="0" borderId="0" xfId="40" applyFont="1" applyFill="1"/>
    <xf numFmtId="0" fontId="30" fillId="0" borderId="0" xfId="40" applyFont="1" applyFill="1" applyAlignment="1">
      <alignment horizontal="center" wrapText="1"/>
    </xf>
    <xf numFmtId="0" fontId="30" fillId="0" borderId="0" xfId="40" applyFont="1" applyFill="1" applyAlignment="1">
      <alignment horizontal="right" vertical="center"/>
    </xf>
    <xf numFmtId="179" fontId="29" fillId="0" borderId="5" xfId="40" applyNumberFormat="1" applyFont="1" applyFill="1" applyBorder="1" applyAlignment="1">
      <alignment horizontal="center" vertical="center" wrapText="1"/>
    </xf>
    <xf numFmtId="0" fontId="29" fillId="0" borderId="3" xfId="40" applyFont="1" applyFill="1" applyBorder="1" applyAlignment="1">
      <alignment horizontal="center" vertical="center" wrapText="1"/>
    </xf>
    <xf numFmtId="0" fontId="29" fillId="0" borderId="1" xfId="40" applyFont="1" applyFill="1" applyBorder="1" applyAlignment="1">
      <alignment horizontal="center" vertical="center" wrapText="1"/>
    </xf>
    <xf numFmtId="0" fontId="30" fillId="3" borderId="1" xfId="40" applyFont="1" applyFill="1" applyBorder="1" applyAlignment="1">
      <alignment horizontal="left" vertical="center" wrapText="1" indent="1"/>
    </xf>
    <xf numFmtId="165" fontId="29" fillId="3" borderId="1" xfId="4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/>
    <xf numFmtId="0" fontId="29" fillId="3" borderId="1" xfId="0" applyFont="1" applyFill="1" applyBorder="1" applyAlignment="1">
      <alignment horizontal="left" vertical="center" wrapText="1" indent="1"/>
    </xf>
    <xf numFmtId="165" fontId="29" fillId="3" borderId="1" xfId="0" applyNumberFormat="1" applyFont="1" applyFill="1" applyBorder="1" applyAlignment="1">
      <alignment horizontal="center" vertical="center" wrapText="1"/>
    </xf>
    <xf numFmtId="165" fontId="30" fillId="3" borderId="1" xfId="40" applyNumberFormat="1" applyFont="1" applyFill="1" applyBorder="1" applyAlignment="1">
      <alignment horizontal="center" vertical="center" wrapText="1"/>
    </xf>
    <xf numFmtId="165" fontId="30" fillId="3" borderId="1" xfId="0" applyNumberFormat="1" applyFont="1" applyFill="1" applyBorder="1" applyAlignment="1">
      <alignment horizontal="center" vertical="center" wrapText="1"/>
    </xf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180" fontId="29" fillId="0" borderId="0" xfId="166" applyNumberFormat="1" applyFont="1"/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165" fontId="4" fillId="2" borderId="0" xfId="7" applyNumberFormat="1" applyFont="1" applyFill="1" applyBorder="1" applyAlignment="1"/>
    <xf numFmtId="0" fontId="17" fillId="0" borderId="5" xfId="50" applyFont="1" applyFill="1" applyBorder="1" applyAlignment="1">
      <alignment horizontal="center" vertical="center"/>
    </xf>
    <xf numFmtId="0" fontId="17" fillId="0" borderId="2" xfId="50" applyFont="1" applyFill="1" applyBorder="1" applyAlignment="1">
      <alignment horizontal="center" vertical="center"/>
    </xf>
    <xf numFmtId="0" fontId="17" fillId="0" borderId="5" xfId="50" applyFont="1" applyFill="1" applyBorder="1" applyAlignment="1">
      <alignment horizontal="center" vertical="center" wrapText="1"/>
    </xf>
    <xf numFmtId="0" fontId="17" fillId="0" borderId="2" xfId="50" applyFont="1" applyFill="1" applyBorder="1" applyAlignment="1">
      <alignment horizontal="center" vertical="center" wrapText="1"/>
    </xf>
    <xf numFmtId="165" fontId="3" fillId="2" borderId="3" xfId="7" applyNumberFormat="1" applyFont="1" applyFill="1" applyBorder="1" applyAlignment="1">
      <alignment horizontal="center" vertical="center" wrapText="1"/>
    </xf>
    <xf numFmtId="165" fontId="3" fillId="2" borderId="4" xfId="7" applyNumberFormat="1" applyFont="1" applyFill="1" applyBorder="1" applyAlignment="1">
      <alignment horizontal="center" vertical="center" wrapText="1"/>
    </xf>
    <xf numFmtId="0" fontId="17" fillId="0" borderId="3" xfId="50" applyFont="1" applyFill="1" applyBorder="1" applyAlignment="1">
      <alignment horizontal="center" wrapText="1"/>
    </xf>
    <xf numFmtId="0" fontId="17" fillId="0" borderId="4" xfId="50" applyFont="1" applyFill="1" applyBorder="1" applyAlignment="1">
      <alignment horizontal="center" wrapText="1"/>
    </xf>
    <xf numFmtId="0" fontId="32" fillId="0" borderId="0" xfId="166" applyFont="1" applyAlignment="1">
      <alignment horizontal="right"/>
    </xf>
    <xf numFmtId="0" fontId="33" fillId="0" borderId="0" xfId="166" applyFont="1" applyAlignment="1">
      <alignment horizontal="center" wrapText="1"/>
    </xf>
    <xf numFmtId="0" fontId="27" fillId="0" borderId="1" xfId="202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6" applyNumberFormat="1" applyFont="1" applyFill="1" applyBorder="1" applyAlignment="1" applyProtection="1">
      <alignment horizontal="center" vertical="top" wrapText="1"/>
      <protection hidden="1"/>
    </xf>
    <xf numFmtId="174" fontId="29" fillId="0" borderId="3" xfId="166" applyNumberFormat="1" applyFont="1" applyFill="1" applyBorder="1" applyAlignment="1" applyProtection="1">
      <alignment horizontal="center"/>
      <protection hidden="1"/>
    </xf>
    <xf numFmtId="174" fontId="29" fillId="0" borderId="7" xfId="166" applyNumberFormat="1" applyFont="1" applyFill="1" applyBorder="1" applyAlignment="1" applyProtection="1">
      <alignment horizontal="center"/>
      <protection hidden="1"/>
    </xf>
    <xf numFmtId="174" fontId="29" fillId="0" borderId="4" xfId="166" applyNumberFormat="1" applyFont="1" applyFill="1" applyBorder="1" applyAlignment="1" applyProtection="1">
      <alignment horizontal="center"/>
      <protection hidden="1"/>
    </xf>
    <xf numFmtId="0" fontId="30" fillId="0" borderId="0" xfId="166" applyFont="1" applyAlignment="1" applyProtection="1">
      <alignment horizontal="right"/>
      <protection hidden="1"/>
    </xf>
    <xf numFmtId="0" fontId="30" fillId="0" borderId="0" xfId="56" applyFont="1" applyAlignment="1" applyProtection="1">
      <alignment horizontal="right" wrapText="1"/>
      <protection hidden="1"/>
    </xf>
    <xf numFmtId="0" fontId="33" fillId="0" borderId="0" xfId="56" applyFont="1" applyAlignment="1">
      <alignment horizontal="center" wrapText="1"/>
    </xf>
    <xf numFmtId="0" fontId="28" fillId="0" borderId="1" xfId="202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02" applyNumberFormat="1" applyFont="1" applyFill="1" applyBorder="1" applyAlignment="1" applyProtection="1">
      <alignment horizontal="center" wrapText="1"/>
      <protection hidden="1"/>
    </xf>
    <xf numFmtId="174" fontId="29" fillId="0" borderId="1" xfId="56" applyNumberFormat="1" applyFont="1" applyFill="1" applyBorder="1" applyAlignment="1" applyProtection="1">
      <alignment horizontal="center"/>
      <protection hidden="1"/>
    </xf>
    <xf numFmtId="0" fontId="27" fillId="0" borderId="1" xfId="55" applyFont="1" applyBorder="1" applyAlignment="1" applyProtection="1">
      <alignment horizontal="center" vertical="center"/>
      <protection hidden="1"/>
    </xf>
    <xf numFmtId="174" fontId="29" fillId="0" borderId="3" xfId="56" applyNumberFormat="1" applyFont="1" applyFill="1" applyBorder="1" applyAlignment="1" applyProtection="1">
      <alignment horizontal="center"/>
      <protection hidden="1"/>
    </xf>
    <xf numFmtId="174" fontId="29" fillId="0" borderId="7" xfId="56" applyNumberFormat="1" applyFont="1" applyFill="1" applyBorder="1" applyAlignment="1" applyProtection="1">
      <alignment horizontal="center"/>
      <protection hidden="1"/>
    </xf>
    <xf numFmtId="174" fontId="29" fillId="0" borderId="4" xfId="56" applyNumberFormat="1" applyFont="1" applyFill="1" applyBorder="1" applyAlignment="1" applyProtection="1">
      <alignment horizontal="center"/>
      <protection hidden="1"/>
    </xf>
    <xf numFmtId="0" fontId="33" fillId="0" borderId="0" xfId="166" applyFont="1" applyBorder="1" applyAlignment="1">
      <alignment horizontal="center" wrapText="1"/>
    </xf>
    <xf numFmtId="0" fontId="33" fillId="0" borderId="0" xfId="40" applyFont="1" applyFill="1" applyAlignment="1">
      <alignment horizontal="center" wrapText="1"/>
    </xf>
    <xf numFmtId="0" fontId="33" fillId="0" borderId="0" xfId="6" applyFont="1" applyAlignment="1">
      <alignment horizontal="center" wrapText="1"/>
    </xf>
    <xf numFmtId="0" fontId="35" fillId="0" borderId="0" xfId="7" applyFont="1" applyAlignment="1">
      <alignment horizontal="center" wrapText="1"/>
    </xf>
    <xf numFmtId="0" fontId="4" fillId="0" borderId="8" xfId="6" applyFont="1" applyBorder="1" applyAlignment="1">
      <alignment horizontal="right"/>
    </xf>
    <xf numFmtId="0" fontId="4" fillId="0" borderId="0" xfId="6" applyFont="1" applyBorder="1" applyAlignment="1">
      <alignment horizontal="right"/>
    </xf>
  </cellXfs>
  <cellStyles count="204">
    <cellStyle name="Excel Built-in Обычный 10" xfId="6" xr:uid="{00000000-0005-0000-0000-000000000000}"/>
    <cellStyle name="Гиперссылка" xfId="54" builtinId="8"/>
    <cellStyle name="Обычный" xfId="0" builtinId="0"/>
    <cellStyle name="Обычный 10" xfId="7" xr:uid="{00000000-0005-0000-0000-000003000000}"/>
    <cellStyle name="Обычный 11" xfId="8" xr:uid="{00000000-0005-0000-0000-000004000000}"/>
    <cellStyle name="Обычный 12" xfId="203" xr:uid="{00000000-0005-0000-0000-000005000000}"/>
    <cellStyle name="Обычный 18" xfId="66" xr:uid="{00000000-0005-0000-0000-000006000000}"/>
    <cellStyle name="Обычный 2" xfId="1" xr:uid="{00000000-0005-0000-0000-000007000000}"/>
    <cellStyle name="Обычный 2 10" xfId="2" xr:uid="{00000000-0005-0000-0000-000008000000}"/>
    <cellStyle name="Обычный 2 10 2" xfId="9" xr:uid="{00000000-0005-0000-0000-000009000000}"/>
    <cellStyle name="Обычный 2 10 3" xfId="56" xr:uid="{00000000-0005-0000-0000-00000A000000}"/>
    <cellStyle name="Обычный 2 10 3 2" xfId="116" xr:uid="{00000000-0005-0000-0000-00000B000000}"/>
    <cellStyle name="Обычный 2 11" xfId="10" xr:uid="{00000000-0005-0000-0000-00000C000000}"/>
    <cellStyle name="Обычный 2 11 2" xfId="3" xr:uid="{00000000-0005-0000-0000-00000D000000}"/>
    <cellStyle name="Обычный 2 11 2 2" xfId="55" xr:uid="{00000000-0005-0000-0000-00000E000000}"/>
    <cellStyle name="Обычный 2 11 3" xfId="4" xr:uid="{00000000-0005-0000-0000-00000F000000}"/>
    <cellStyle name="Обычный 2 11 4" xfId="11" xr:uid="{00000000-0005-0000-0000-000010000000}"/>
    <cellStyle name="Обычный 2 11 4 2" xfId="12" xr:uid="{00000000-0005-0000-0000-000011000000}"/>
    <cellStyle name="Обычный 2 11 5" xfId="13" xr:uid="{00000000-0005-0000-0000-000012000000}"/>
    <cellStyle name="Обычный 2 12" xfId="14" xr:uid="{00000000-0005-0000-0000-000013000000}"/>
    <cellStyle name="Обычный 2 12 2" xfId="15" xr:uid="{00000000-0005-0000-0000-000014000000}"/>
    <cellStyle name="Обычный 2 12 3" xfId="16" xr:uid="{00000000-0005-0000-0000-000015000000}"/>
    <cellStyle name="Обычный 2 12 3 2" xfId="17" xr:uid="{00000000-0005-0000-0000-000016000000}"/>
    <cellStyle name="Обычный 2 12 3 2 2" xfId="18" xr:uid="{00000000-0005-0000-0000-000017000000}"/>
    <cellStyle name="Обычный 2 12 3 2 2 2" xfId="19" xr:uid="{00000000-0005-0000-0000-000018000000}"/>
    <cellStyle name="Обычный 2 13" xfId="20" xr:uid="{00000000-0005-0000-0000-000019000000}"/>
    <cellStyle name="Обычный 2 14" xfId="21" xr:uid="{00000000-0005-0000-0000-00001A000000}"/>
    <cellStyle name="Обычный 2 14 2" xfId="22" xr:uid="{00000000-0005-0000-0000-00001B000000}"/>
    <cellStyle name="Обычный 2 14 2 2" xfId="23" xr:uid="{00000000-0005-0000-0000-00001C000000}"/>
    <cellStyle name="Обычный 2 14 3" xfId="24" xr:uid="{00000000-0005-0000-0000-00001D000000}"/>
    <cellStyle name="Обычный 2 15" xfId="25" xr:uid="{00000000-0005-0000-0000-00001E000000}"/>
    <cellStyle name="Обычный 2 15 2" xfId="26" xr:uid="{00000000-0005-0000-0000-00001F000000}"/>
    <cellStyle name="Обычный 2 16" xfId="27" xr:uid="{00000000-0005-0000-0000-000020000000}"/>
    <cellStyle name="Обычный 2 17" xfId="28" xr:uid="{00000000-0005-0000-0000-000021000000}"/>
    <cellStyle name="Обычный 2 18" xfId="29" xr:uid="{00000000-0005-0000-0000-000022000000}"/>
    <cellStyle name="Обычный 2 19" xfId="30" xr:uid="{00000000-0005-0000-0000-000023000000}"/>
    <cellStyle name="Обычный 2 2" xfId="31" xr:uid="{00000000-0005-0000-0000-000024000000}"/>
    <cellStyle name="Обычный 2 2 2" xfId="118" xr:uid="{00000000-0005-0000-0000-000025000000}"/>
    <cellStyle name="Обычный 2 20" xfId="57" xr:uid="{00000000-0005-0000-0000-000026000000}"/>
    <cellStyle name="Обычный 2 20 2" xfId="67" xr:uid="{00000000-0005-0000-0000-000027000000}"/>
    <cellStyle name="Обычный 2 21" xfId="58" xr:uid="{00000000-0005-0000-0000-000028000000}"/>
    <cellStyle name="Обычный 2 22" xfId="59" xr:uid="{00000000-0005-0000-0000-000029000000}"/>
    <cellStyle name="Обычный 2 22 2" xfId="68" xr:uid="{00000000-0005-0000-0000-00002A000000}"/>
    <cellStyle name="Обычный 2 22 3" xfId="69" xr:uid="{00000000-0005-0000-0000-00002B000000}"/>
    <cellStyle name="Обычный 2 22 4" xfId="70" xr:uid="{00000000-0005-0000-0000-00002C000000}"/>
    <cellStyle name="Обычный 2 22 5" xfId="71" xr:uid="{00000000-0005-0000-0000-00002D000000}"/>
    <cellStyle name="Обычный 2 23" xfId="60" xr:uid="{00000000-0005-0000-0000-00002E000000}"/>
    <cellStyle name="Обычный 2 24" xfId="61" xr:uid="{00000000-0005-0000-0000-00002F000000}"/>
    <cellStyle name="Обычный 2 24 2" xfId="119" xr:uid="{00000000-0005-0000-0000-000030000000}"/>
    <cellStyle name="Обычный 2 24 3" xfId="120" xr:uid="{00000000-0005-0000-0000-000031000000}"/>
    <cellStyle name="Обычный 2 24 3 2" xfId="121" xr:uid="{00000000-0005-0000-0000-000032000000}"/>
    <cellStyle name="Обычный 2 24 3 2 2" xfId="166" xr:uid="{00000000-0005-0000-0000-000033000000}"/>
    <cellStyle name="Обычный 2 24 3 2 2 2" xfId="201" xr:uid="{00000000-0005-0000-0000-000034000000}"/>
    <cellStyle name="Обычный 2 24 3 3" xfId="122" xr:uid="{00000000-0005-0000-0000-000035000000}"/>
    <cellStyle name="Обычный 2 24 3 3 2" xfId="167" xr:uid="{00000000-0005-0000-0000-000036000000}"/>
    <cellStyle name="Обычный 2 24 3 4" xfId="123" xr:uid="{00000000-0005-0000-0000-000037000000}"/>
    <cellStyle name="Обычный 2 24 3 4 2" xfId="168" xr:uid="{00000000-0005-0000-0000-000038000000}"/>
    <cellStyle name="Обычный 2 24 3 5" xfId="124" xr:uid="{00000000-0005-0000-0000-000039000000}"/>
    <cellStyle name="Обычный 2 24 3 5 2" xfId="169" xr:uid="{00000000-0005-0000-0000-00003A000000}"/>
    <cellStyle name="Обычный 2 24 3 6" xfId="125" xr:uid="{00000000-0005-0000-0000-00003B000000}"/>
    <cellStyle name="Обычный 2 24 3 6 2" xfId="170" xr:uid="{00000000-0005-0000-0000-00003C000000}"/>
    <cellStyle name="Обычный 2 24 3 7" xfId="171" xr:uid="{00000000-0005-0000-0000-00003D000000}"/>
    <cellStyle name="Обычный 2 24 4" xfId="126" xr:uid="{00000000-0005-0000-0000-00003E000000}"/>
    <cellStyle name="Обычный 2 24 4 2" xfId="172" xr:uid="{00000000-0005-0000-0000-00003F000000}"/>
    <cellStyle name="Обычный 2 24 5" xfId="127" xr:uid="{00000000-0005-0000-0000-000040000000}"/>
    <cellStyle name="Обычный 2 24 5 2" xfId="173" xr:uid="{00000000-0005-0000-0000-000041000000}"/>
    <cellStyle name="Обычный 2 24 6" xfId="128" xr:uid="{00000000-0005-0000-0000-000042000000}"/>
    <cellStyle name="Обычный 2 24 6 2" xfId="174" xr:uid="{00000000-0005-0000-0000-000043000000}"/>
    <cellStyle name="Обычный 2 24 7" xfId="129" xr:uid="{00000000-0005-0000-0000-000044000000}"/>
    <cellStyle name="Обычный 2 24 7 2" xfId="175" xr:uid="{00000000-0005-0000-0000-000045000000}"/>
    <cellStyle name="Обычный 2 24 8" xfId="130" xr:uid="{00000000-0005-0000-0000-000046000000}"/>
    <cellStyle name="Обычный 2 24 8 2" xfId="176" xr:uid="{00000000-0005-0000-0000-000047000000}"/>
    <cellStyle name="Обычный 2 25" xfId="62" xr:uid="{00000000-0005-0000-0000-000048000000}"/>
    <cellStyle name="Обычный 2 26" xfId="63" xr:uid="{00000000-0005-0000-0000-000049000000}"/>
    <cellStyle name="Обычный 2 27" xfId="64" xr:uid="{00000000-0005-0000-0000-00004A000000}"/>
    <cellStyle name="Обычный 2 28" xfId="72" xr:uid="{00000000-0005-0000-0000-00004B000000}"/>
    <cellStyle name="Обычный 2 29" xfId="73" xr:uid="{00000000-0005-0000-0000-00004C000000}"/>
    <cellStyle name="Обычный 2 3" xfId="32" xr:uid="{00000000-0005-0000-0000-00004D000000}"/>
    <cellStyle name="Обычный 2 30" xfId="74" xr:uid="{00000000-0005-0000-0000-00004E000000}"/>
    <cellStyle name="Обычный 2 31" xfId="75" xr:uid="{00000000-0005-0000-0000-00004F000000}"/>
    <cellStyle name="Обычный 2 32" xfId="76" xr:uid="{00000000-0005-0000-0000-000050000000}"/>
    <cellStyle name="Обычный 2 33" xfId="77" xr:uid="{00000000-0005-0000-0000-000051000000}"/>
    <cellStyle name="Обычный 2 34" xfId="78" xr:uid="{00000000-0005-0000-0000-000052000000}"/>
    <cellStyle name="Обычный 2 35" xfId="79" xr:uid="{00000000-0005-0000-0000-000053000000}"/>
    <cellStyle name="Обычный 2 36" xfId="80" xr:uid="{00000000-0005-0000-0000-000054000000}"/>
    <cellStyle name="Обычный 2 37" xfId="81" xr:uid="{00000000-0005-0000-0000-000055000000}"/>
    <cellStyle name="Обычный 2 38" xfId="82" xr:uid="{00000000-0005-0000-0000-000056000000}"/>
    <cellStyle name="Обычный 2 39" xfId="65" xr:uid="{00000000-0005-0000-0000-000057000000}"/>
    <cellStyle name="Обычный 2 4" xfId="33" xr:uid="{00000000-0005-0000-0000-000058000000}"/>
    <cellStyle name="Обычный 2 40" xfId="104" xr:uid="{00000000-0005-0000-0000-000059000000}"/>
    <cellStyle name="Обычный 2 40 2" xfId="106" xr:uid="{00000000-0005-0000-0000-00005A000000}"/>
    <cellStyle name="Обычный 2 40 3" xfId="107" xr:uid="{00000000-0005-0000-0000-00005B000000}"/>
    <cellStyle name="Обычный 2 40 3 2" xfId="117" xr:uid="{00000000-0005-0000-0000-00005C000000}"/>
    <cellStyle name="Обычный 2 40 3 3" xfId="131" xr:uid="{00000000-0005-0000-0000-00005D000000}"/>
    <cellStyle name="Обычный 2 40 3 3 2" xfId="132" xr:uid="{00000000-0005-0000-0000-00005E000000}"/>
    <cellStyle name="Обычный 2 40 3 3 2 2" xfId="177" xr:uid="{00000000-0005-0000-0000-00005F000000}"/>
    <cellStyle name="Обычный 2 40 3 3 3" xfId="133" xr:uid="{00000000-0005-0000-0000-000060000000}"/>
    <cellStyle name="Обычный 2 40 3 3 3 2" xfId="178" xr:uid="{00000000-0005-0000-0000-000061000000}"/>
    <cellStyle name="Обычный 2 40 3 3 4" xfId="134" xr:uid="{00000000-0005-0000-0000-000062000000}"/>
    <cellStyle name="Обычный 2 40 3 3 4 2" xfId="179" xr:uid="{00000000-0005-0000-0000-000063000000}"/>
    <cellStyle name="Обычный 2 40 3 3 5" xfId="135" xr:uid="{00000000-0005-0000-0000-000064000000}"/>
    <cellStyle name="Обычный 2 40 3 3 5 2" xfId="180" xr:uid="{00000000-0005-0000-0000-000065000000}"/>
    <cellStyle name="Обычный 2 40 3 3 6" xfId="136" xr:uid="{00000000-0005-0000-0000-000066000000}"/>
    <cellStyle name="Обычный 2 40 3 3 6 2" xfId="181" xr:uid="{00000000-0005-0000-0000-000067000000}"/>
    <cellStyle name="Обычный 2 40 3 3 7" xfId="182" xr:uid="{00000000-0005-0000-0000-000068000000}"/>
    <cellStyle name="Обычный 2 40 3 4" xfId="137" xr:uid="{00000000-0005-0000-0000-000069000000}"/>
    <cellStyle name="Обычный 2 40 3 4 2" xfId="183" xr:uid="{00000000-0005-0000-0000-00006A000000}"/>
    <cellStyle name="Обычный 2 40 3 5" xfId="138" xr:uid="{00000000-0005-0000-0000-00006B000000}"/>
    <cellStyle name="Обычный 2 40 3 5 2" xfId="184" xr:uid="{00000000-0005-0000-0000-00006C000000}"/>
    <cellStyle name="Обычный 2 40 3 6" xfId="139" xr:uid="{00000000-0005-0000-0000-00006D000000}"/>
    <cellStyle name="Обычный 2 40 3 6 2" xfId="185" xr:uid="{00000000-0005-0000-0000-00006E000000}"/>
    <cellStyle name="Обычный 2 40 3 7" xfId="140" xr:uid="{00000000-0005-0000-0000-00006F000000}"/>
    <cellStyle name="Обычный 2 40 3 7 2" xfId="186" xr:uid="{00000000-0005-0000-0000-000070000000}"/>
    <cellStyle name="Обычный 2 40 3 8" xfId="141" xr:uid="{00000000-0005-0000-0000-000071000000}"/>
    <cellStyle name="Обычный 2 40 3 8 2" xfId="187" xr:uid="{00000000-0005-0000-0000-000072000000}"/>
    <cellStyle name="Обычный 2 41" xfId="105" xr:uid="{00000000-0005-0000-0000-000073000000}"/>
    <cellStyle name="Обычный 2 41 2" xfId="115" xr:uid="{00000000-0005-0000-0000-000074000000}"/>
    <cellStyle name="Обычный 2 41 3" xfId="142" xr:uid="{00000000-0005-0000-0000-000075000000}"/>
    <cellStyle name="Обычный 2 41 3 2" xfId="143" xr:uid="{00000000-0005-0000-0000-000076000000}"/>
    <cellStyle name="Обычный 2 41 3 2 2" xfId="188" xr:uid="{00000000-0005-0000-0000-000077000000}"/>
    <cellStyle name="Обычный 2 41 3 3" xfId="144" xr:uid="{00000000-0005-0000-0000-000078000000}"/>
    <cellStyle name="Обычный 2 41 3 3 2" xfId="189" xr:uid="{00000000-0005-0000-0000-000079000000}"/>
    <cellStyle name="Обычный 2 41 3 4" xfId="145" xr:uid="{00000000-0005-0000-0000-00007A000000}"/>
    <cellStyle name="Обычный 2 41 3 4 2" xfId="190" xr:uid="{00000000-0005-0000-0000-00007B000000}"/>
    <cellStyle name="Обычный 2 41 3 5" xfId="146" xr:uid="{00000000-0005-0000-0000-00007C000000}"/>
    <cellStyle name="Обычный 2 41 3 5 2" xfId="191" xr:uid="{00000000-0005-0000-0000-00007D000000}"/>
    <cellStyle name="Обычный 2 41 3 6" xfId="147" xr:uid="{00000000-0005-0000-0000-00007E000000}"/>
    <cellStyle name="Обычный 2 41 3 6 2" xfId="192" xr:uid="{00000000-0005-0000-0000-00007F000000}"/>
    <cellStyle name="Обычный 2 41 3 7" xfId="193" xr:uid="{00000000-0005-0000-0000-000080000000}"/>
    <cellStyle name="Обычный 2 41 4" xfId="148" xr:uid="{00000000-0005-0000-0000-000081000000}"/>
    <cellStyle name="Обычный 2 41 4 2" xfId="194" xr:uid="{00000000-0005-0000-0000-000082000000}"/>
    <cellStyle name="Обычный 2 41 5" xfId="149" xr:uid="{00000000-0005-0000-0000-000083000000}"/>
    <cellStyle name="Обычный 2 41 5 2" xfId="195" xr:uid="{00000000-0005-0000-0000-000084000000}"/>
    <cellStyle name="Обычный 2 41 6" xfId="150" xr:uid="{00000000-0005-0000-0000-000085000000}"/>
    <cellStyle name="Обычный 2 41 6 2" xfId="196" xr:uid="{00000000-0005-0000-0000-000086000000}"/>
    <cellStyle name="Обычный 2 41 7" xfId="151" xr:uid="{00000000-0005-0000-0000-000087000000}"/>
    <cellStyle name="Обычный 2 41 7 2" xfId="197" xr:uid="{00000000-0005-0000-0000-000088000000}"/>
    <cellStyle name="Обычный 2 41 8" xfId="152" xr:uid="{00000000-0005-0000-0000-000089000000}"/>
    <cellStyle name="Обычный 2 41 8 2" xfId="198" xr:uid="{00000000-0005-0000-0000-00008A000000}"/>
    <cellStyle name="Обычный 2 42" xfId="108" xr:uid="{00000000-0005-0000-0000-00008B000000}"/>
    <cellStyle name="Обычный 2 43" xfId="109" xr:uid="{00000000-0005-0000-0000-00008C000000}"/>
    <cellStyle name="Обычный 2 44" xfId="110" xr:uid="{00000000-0005-0000-0000-00008D000000}"/>
    <cellStyle name="Обычный 2 45" xfId="111" xr:uid="{00000000-0005-0000-0000-00008E000000}"/>
    <cellStyle name="Обычный 2 46" xfId="112" xr:uid="{00000000-0005-0000-0000-00008F000000}"/>
    <cellStyle name="Обычный 2 47" xfId="113" xr:uid="{00000000-0005-0000-0000-000090000000}"/>
    <cellStyle name="Обычный 2 48" xfId="114" xr:uid="{00000000-0005-0000-0000-000091000000}"/>
    <cellStyle name="Обычный 2 49" xfId="153" xr:uid="{00000000-0005-0000-0000-000092000000}"/>
    <cellStyle name="Обычный 2 5" xfId="34" xr:uid="{00000000-0005-0000-0000-000093000000}"/>
    <cellStyle name="Обычный 2 50" xfId="154" xr:uid="{00000000-0005-0000-0000-000094000000}"/>
    <cellStyle name="Обычный 2 51" xfId="155" xr:uid="{00000000-0005-0000-0000-000095000000}"/>
    <cellStyle name="Обычный 2 52" xfId="156" xr:uid="{00000000-0005-0000-0000-000096000000}"/>
    <cellStyle name="Обычный 2 53" xfId="157" xr:uid="{00000000-0005-0000-0000-000097000000}"/>
    <cellStyle name="Обычный 2 54" xfId="158" xr:uid="{00000000-0005-0000-0000-000098000000}"/>
    <cellStyle name="Обычный 2 55" xfId="159" xr:uid="{00000000-0005-0000-0000-000099000000}"/>
    <cellStyle name="Обычный 2 56" xfId="160" xr:uid="{00000000-0005-0000-0000-00009A000000}"/>
    <cellStyle name="Обычный 2 57" xfId="161" xr:uid="{00000000-0005-0000-0000-00009B000000}"/>
    <cellStyle name="Обычный 2 58" xfId="162" xr:uid="{00000000-0005-0000-0000-00009C000000}"/>
    <cellStyle name="Обычный 2 59" xfId="163" xr:uid="{00000000-0005-0000-0000-00009D000000}"/>
    <cellStyle name="Обычный 2 6" xfId="35" xr:uid="{00000000-0005-0000-0000-00009E000000}"/>
    <cellStyle name="Обычный 2 60" xfId="164" xr:uid="{00000000-0005-0000-0000-00009F000000}"/>
    <cellStyle name="Обычный 2 61" xfId="165" xr:uid="{00000000-0005-0000-0000-0000A0000000}"/>
    <cellStyle name="Обычный 2 61 2" xfId="200" xr:uid="{00000000-0005-0000-0000-0000A1000000}"/>
    <cellStyle name="Обычный 2 62" xfId="199" xr:uid="{00000000-0005-0000-0000-0000A2000000}"/>
    <cellStyle name="Обычный 2 7" xfId="36" xr:uid="{00000000-0005-0000-0000-0000A3000000}"/>
    <cellStyle name="Обычный 2 8" xfId="37" xr:uid="{00000000-0005-0000-0000-0000A4000000}"/>
    <cellStyle name="Обычный 2 9" xfId="38" xr:uid="{00000000-0005-0000-0000-0000A5000000}"/>
    <cellStyle name="Обычный 3" xfId="5" xr:uid="{00000000-0005-0000-0000-0000A6000000}"/>
    <cellStyle name="Обычный 3 10" xfId="83" xr:uid="{00000000-0005-0000-0000-0000A7000000}"/>
    <cellStyle name="Обычный 3 11" xfId="84" xr:uid="{00000000-0005-0000-0000-0000A8000000}"/>
    <cellStyle name="Обычный 3 12" xfId="85" xr:uid="{00000000-0005-0000-0000-0000A9000000}"/>
    <cellStyle name="Обычный 3 2" xfId="39" xr:uid="{00000000-0005-0000-0000-0000AA000000}"/>
    <cellStyle name="Обычный 3 2 10" xfId="86" xr:uid="{00000000-0005-0000-0000-0000AB000000}"/>
    <cellStyle name="Обычный 3 2 11" xfId="87" xr:uid="{00000000-0005-0000-0000-0000AC000000}"/>
    <cellStyle name="Обычный 3 2 12" xfId="88" xr:uid="{00000000-0005-0000-0000-0000AD000000}"/>
    <cellStyle name="Обычный 3 2 2" xfId="89" xr:uid="{00000000-0005-0000-0000-0000AE000000}"/>
    <cellStyle name="Обычный 3 2 3" xfId="90" xr:uid="{00000000-0005-0000-0000-0000AF000000}"/>
    <cellStyle name="Обычный 3 2 4" xfId="91" xr:uid="{00000000-0005-0000-0000-0000B0000000}"/>
    <cellStyle name="Обычный 3 2 5" xfId="92" xr:uid="{00000000-0005-0000-0000-0000B1000000}"/>
    <cellStyle name="Обычный 3 2 6" xfId="93" xr:uid="{00000000-0005-0000-0000-0000B2000000}"/>
    <cellStyle name="Обычный 3 2 7" xfId="94" xr:uid="{00000000-0005-0000-0000-0000B3000000}"/>
    <cellStyle name="Обычный 3 2 8" xfId="95" xr:uid="{00000000-0005-0000-0000-0000B4000000}"/>
    <cellStyle name="Обычный 3 2 9" xfId="96" xr:uid="{00000000-0005-0000-0000-0000B5000000}"/>
    <cellStyle name="Обычный 3 3" xfId="97" xr:uid="{00000000-0005-0000-0000-0000B6000000}"/>
    <cellStyle name="Обычный 3 4" xfId="98" xr:uid="{00000000-0005-0000-0000-0000B7000000}"/>
    <cellStyle name="Обычный 3 5" xfId="99" xr:uid="{00000000-0005-0000-0000-0000B8000000}"/>
    <cellStyle name="Обычный 3 6" xfId="100" xr:uid="{00000000-0005-0000-0000-0000B9000000}"/>
    <cellStyle name="Обычный 3 7" xfId="101" xr:uid="{00000000-0005-0000-0000-0000BA000000}"/>
    <cellStyle name="Обычный 3 8" xfId="102" xr:uid="{00000000-0005-0000-0000-0000BB000000}"/>
    <cellStyle name="Обычный 3 9" xfId="103" xr:uid="{00000000-0005-0000-0000-0000BC000000}"/>
    <cellStyle name="Обычный 4" xfId="40" xr:uid="{00000000-0005-0000-0000-0000BD000000}"/>
    <cellStyle name="Обычный 4 2" xfId="41" xr:uid="{00000000-0005-0000-0000-0000BE000000}"/>
    <cellStyle name="Обычный 4 3" xfId="42" xr:uid="{00000000-0005-0000-0000-0000BF000000}"/>
    <cellStyle name="Обычный 4 3 2" xfId="43" xr:uid="{00000000-0005-0000-0000-0000C0000000}"/>
    <cellStyle name="Обычный 4 3_дотация районная ноябрь на 18-20" xfId="44" xr:uid="{00000000-0005-0000-0000-0000C1000000}"/>
    <cellStyle name="Обычный 5" xfId="45" xr:uid="{00000000-0005-0000-0000-0000C2000000}"/>
    <cellStyle name="Обычный 6" xfId="46" xr:uid="{00000000-0005-0000-0000-0000C3000000}"/>
    <cellStyle name="Обычный 7" xfId="47" xr:uid="{00000000-0005-0000-0000-0000C4000000}"/>
    <cellStyle name="Обычный 8" xfId="48" xr:uid="{00000000-0005-0000-0000-0000C5000000}"/>
    <cellStyle name="Обычный 9" xfId="49" xr:uid="{00000000-0005-0000-0000-0000C6000000}"/>
    <cellStyle name="Обычный_tmp" xfId="202" xr:uid="{00000000-0005-0000-0000-0000C7000000}"/>
    <cellStyle name="Обычный_Лист1 2" xfId="50" xr:uid="{00000000-0005-0000-0000-0000C8000000}"/>
    <cellStyle name="Стиль 1" xfId="51" xr:uid="{00000000-0005-0000-0000-0000C9000000}"/>
    <cellStyle name="Стиль 1 2" xfId="52" xr:uid="{00000000-0005-0000-0000-0000CA000000}"/>
    <cellStyle name="Финансовый 2" xfId="53" xr:uid="{00000000-0005-0000-0000-0000C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238750" y="0"/>
          <a:ext cx="2933700" cy="116204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971550</xdr:colOff>
      <xdr:row>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47625"/>
          <a:ext cx="282892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9</xdr:row>
      <xdr:rowOff>0</xdr:rowOff>
    </xdr:from>
    <xdr:to>
      <xdr:col>4</xdr:col>
      <xdr:colOff>133349</xdr:colOff>
      <xdr:row>15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200775" y="1809750"/>
          <a:ext cx="2876549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20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1724025</xdr:colOff>
      <xdr:row>1</xdr:row>
      <xdr:rowOff>0</xdr:rowOff>
    </xdr:from>
    <xdr:to>
      <xdr:col>3</xdr:col>
      <xdr:colOff>1276350</xdr:colOff>
      <xdr:row>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6191250" y="161925"/>
          <a:ext cx="27336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1</xdr:rowOff>
    </xdr:from>
    <xdr:to>
      <xdr:col>3</xdr:col>
      <xdr:colOff>1304924</xdr:colOff>
      <xdr:row>12</xdr:row>
      <xdr:rowOff>142876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29124" y="1295401"/>
          <a:ext cx="3762375" cy="106680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en-US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 u="sng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742950</xdr:colOff>
      <xdr:row>0</xdr:row>
      <xdr:rowOff>123824</xdr:rowOff>
    </xdr:from>
    <xdr:to>
      <xdr:col>4</xdr:col>
      <xdr:colOff>0</xdr:colOff>
      <xdr:row>7</xdr:row>
      <xdr:rowOff>161924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91025" y="123824"/>
          <a:ext cx="3800475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 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4467225</xdr:colOff>
      <xdr:row>0</xdr:row>
      <xdr:rowOff>0</xdr:rowOff>
    </xdr:from>
    <xdr:to>
      <xdr:col>4</xdr:col>
      <xdr:colOff>771525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467225" y="0"/>
          <a:ext cx="298132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4467225</xdr:colOff>
      <xdr:row>6</xdr:row>
      <xdr:rowOff>133350</xdr:rowOff>
    </xdr:from>
    <xdr:to>
      <xdr:col>4</xdr:col>
      <xdr:colOff>771524</xdr:colOff>
      <xdr:row>12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467225" y="1333500"/>
          <a:ext cx="2981324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6</xdr:col>
      <xdr:colOff>614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114925" y="0"/>
          <a:ext cx="287716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752475</xdr:colOff>
      <xdr:row>6</xdr:row>
      <xdr:rowOff>171450</xdr:rowOff>
    </xdr:from>
    <xdr:to>
      <xdr:col>6</xdr:col>
      <xdr:colOff>95250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105400" y="1371600"/>
          <a:ext cx="298132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2874646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 и 2023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6</xdr:col>
      <xdr:colOff>614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600575" y="0"/>
          <a:ext cx="28581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752475</xdr:colOff>
      <xdr:row>6</xdr:row>
      <xdr:rowOff>171450</xdr:rowOff>
    </xdr:from>
    <xdr:to>
      <xdr:col>6</xdr:col>
      <xdr:colOff>95250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591050" y="1371600"/>
          <a:ext cx="29622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372100" y="0"/>
          <a:ext cx="258189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409575</xdr:colOff>
      <xdr:row>7</xdr:row>
      <xdr:rowOff>19050</xdr:rowOff>
    </xdr:from>
    <xdr:to>
      <xdr:col>7</xdr:col>
      <xdr:colOff>800100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1419225"/>
          <a:ext cx="25812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28574</xdr:rowOff>
    </xdr:from>
    <xdr:to>
      <xdr:col>3</xdr:col>
      <xdr:colOff>1628774</xdr:colOff>
      <xdr:row>7</xdr:row>
      <xdr:rowOff>96980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438274"/>
          <a:ext cx="3352799" cy="1011381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18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2021год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1666875</xdr:colOff>
      <xdr:row>0</xdr:row>
      <xdr:rowOff>0</xdr:rowOff>
    </xdr:from>
    <xdr:to>
      <xdr:col>3</xdr:col>
      <xdr:colOff>829290</xdr:colOff>
      <xdr:row>1</xdr:row>
      <xdr:rowOff>638175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259141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25.02.2021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102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zoomScaleSheetLayoutView="62" workbookViewId="0">
      <selection activeCell="G65" sqref="G65"/>
    </sheetView>
  </sheetViews>
  <sheetFormatPr defaultColWidth="9.140625" defaultRowHeight="12.75" x14ac:dyDescent="0.2"/>
  <cols>
    <col min="1" max="1" width="72.140625" style="1" customWidth="1"/>
    <col min="2" max="2" width="27.5703125" style="1" customWidth="1"/>
    <col min="3" max="3" width="20.140625" style="49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47"/>
    </row>
    <row r="2" spans="1:2" ht="12" customHeight="1" x14ac:dyDescent="0.25">
      <c r="B2" s="47"/>
    </row>
    <row r="3" spans="1:2" ht="15" x14ac:dyDescent="0.25">
      <c r="B3" s="47"/>
    </row>
    <row r="4" spans="1:2" ht="15" x14ac:dyDescent="0.25">
      <c r="B4" s="47"/>
    </row>
    <row r="16" spans="1:2" ht="9.75" customHeight="1" x14ac:dyDescent="0.2">
      <c r="A16" s="3"/>
      <c r="B16" s="3"/>
    </row>
    <row r="17" spans="1:5" ht="21" customHeight="1" x14ac:dyDescent="0.2">
      <c r="A17" s="192" t="s">
        <v>129</v>
      </c>
      <c r="B17" s="192"/>
      <c r="C17" s="192"/>
    </row>
    <row r="18" spans="1:5" ht="18" customHeight="1" x14ac:dyDescent="0.2">
      <c r="A18" s="192"/>
      <c r="B18" s="192"/>
      <c r="C18" s="192"/>
    </row>
    <row r="19" spans="1:5" ht="15.75" x14ac:dyDescent="0.2">
      <c r="A19" s="4"/>
      <c r="B19" s="5"/>
      <c r="C19" s="50" t="s">
        <v>3</v>
      </c>
    </row>
    <row r="20" spans="1:5" ht="48.75" customHeight="1" x14ac:dyDescent="0.2">
      <c r="A20" s="6" t="s">
        <v>1</v>
      </c>
      <c r="B20" s="7" t="s">
        <v>4</v>
      </c>
      <c r="C20" s="51" t="s">
        <v>130</v>
      </c>
    </row>
    <row r="21" spans="1:5" ht="19.149999999999999" customHeight="1" x14ac:dyDescent="0.2">
      <c r="A21" s="8" t="s">
        <v>5</v>
      </c>
      <c r="B21" s="46" t="s">
        <v>6</v>
      </c>
      <c r="C21" s="179">
        <f>C22+C26+C31+C35+C38+C40+C43+C46+C50+C24+C33</f>
        <v>145248.23199999999</v>
      </c>
      <c r="E21" s="9"/>
    </row>
    <row r="22" spans="1:5" s="10" customFormat="1" ht="16.149999999999999" customHeight="1" x14ac:dyDescent="0.2">
      <c r="A22" s="8" t="s">
        <v>7</v>
      </c>
      <c r="B22" s="46" t="s">
        <v>8</v>
      </c>
      <c r="C22" s="179">
        <f>C23</f>
        <v>95737.4</v>
      </c>
      <c r="E22" s="45"/>
    </row>
    <row r="23" spans="1:5" s="10" customFormat="1" ht="16.149999999999999" customHeight="1" x14ac:dyDescent="0.25">
      <c r="A23" s="44" t="s">
        <v>9</v>
      </c>
      <c r="B23" s="19" t="s">
        <v>10</v>
      </c>
      <c r="C23" s="180">
        <v>95737.4</v>
      </c>
      <c r="E23" s="11"/>
    </row>
    <row r="24" spans="1:5" ht="32.450000000000003" customHeight="1" x14ac:dyDescent="0.2">
      <c r="A24" s="15" t="s">
        <v>11</v>
      </c>
      <c r="B24" s="46" t="s">
        <v>12</v>
      </c>
      <c r="C24" s="179">
        <f>C25</f>
        <v>370.7</v>
      </c>
    </row>
    <row r="25" spans="1:5" s="2" customFormat="1" ht="32.450000000000003" customHeight="1" x14ac:dyDescent="0.25">
      <c r="A25" s="14" t="s">
        <v>13</v>
      </c>
      <c r="B25" s="16" t="s">
        <v>14</v>
      </c>
      <c r="C25" s="181">
        <v>370.7</v>
      </c>
      <c r="D25" s="2" t="s">
        <v>110</v>
      </c>
    </row>
    <row r="26" spans="1:5" s="10" customFormat="1" ht="19.149999999999999" customHeight="1" x14ac:dyDescent="0.2">
      <c r="A26" s="17" t="s">
        <v>15</v>
      </c>
      <c r="B26" s="46" t="s">
        <v>16</v>
      </c>
      <c r="C26" s="179">
        <f>C27+C28+C29+C30</f>
        <v>6366.2</v>
      </c>
    </row>
    <row r="27" spans="1:5" s="10" customFormat="1" ht="30" customHeight="1" x14ac:dyDescent="0.25">
      <c r="A27" s="18" t="s">
        <v>17</v>
      </c>
      <c r="B27" s="19" t="s">
        <v>18</v>
      </c>
      <c r="C27" s="180">
        <v>4881.8999999999996</v>
      </c>
    </row>
    <row r="28" spans="1:5" ht="24" customHeight="1" x14ac:dyDescent="0.2">
      <c r="A28" s="20" t="s">
        <v>19</v>
      </c>
      <c r="B28" s="13" t="s">
        <v>20</v>
      </c>
      <c r="C28" s="182">
        <v>830.8</v>
      </c>
    </row>
    <row r="29" spans="1:5" ht="15" customHeight="1" x14ac:dyDescent="0.2">
      <c r="A29" s="20" t="s">
        <v>21</v>
      </c>
      <c r="B29" s="13" t="s">
        <v>22</v>
      </c>
      <c r="C29" s="183">
        <v>621.6</v>
      </c>
    </row>
    <row r="30" spans="1:5" ht="33" customHeight="1" x14ac:dyDescent="0.2">
      <c r="A30" s="20" t="s">
        <v>92</v>
      </c>
      <c r="B30" s="13" t="s">
        <v>91</v>
      </c>
      <c r="C30" s="183">
        <v>31.9</v>
      </c>
    </row>
    <row r="31" spans="1:5" s="10" customFormat="1" ht="18" customHeight="1" x14ac:dyDescent="0.2">
      <c r="A31" s="21" t="s">
        <v>23</v>
      </c>
      <c r="B31" s="46" t="s">
        <v>24</v>
      </c>
      <c r="C31" s="179">
        <f>C32</f>
        <v>37.4</v>
      </c>
    </row>
    <row r="32" spans="1:5" s="23" customFormat="1" ht="30" customHeight="1" x14ac:dyDescent="0.2">
      <c r="A32" s="20" t="s">
        <v>68</v>
      </c>
      <c r="B32" s="22" t="s">
        <v>67</v>
      </c>
      <c r="C32" s="183">
        <v>37.4</v>
      </c>
    </row>
    <row r="33" spans="1:3" s="23" customFormat="1" ht="32.25" customHeight="1" x14ac:dyDescent="0.2">
      <c r="A33" s="24" t="s">
        <v>62</v>
      </c>
      <c r="B33" s="25" t="s">
        <v>63</v>
      </c>
      <c r="C33" s="184">
        <f>C34</f>
        <v>1</v>
      </c>
    </row>
    <row r="34" spans="1:3" s="23" customFormat="1" ht="32.25" customHeight="1" x14ac:dyDescent="0.2">
      <c r="A34" s="20" t="s">
        <v>69</v>
      </c>
      <c r="B34" s="22" t="s">
        <v>95</v>
      </c>
      <c r="C34" s="183">
        <v>1</v>
      </c>
    </row>
    <row r="35" spans="1:3" s="10" customFormat="1" ht="43.5" customHeight="1" x14ac:dyDescent="0.2">
      <c r="A35" s="21" t="s">
        <v>25</v>
      </c>
      <c r="B35" s="46" t="s">
        <v>26</v>
      </c>
      <c r="C35" s="179">
        <f>C36+C37</f>
        <v>23043.419000000002</v>
      </c>
    </row>
    <row r="36" spans="1:3" ht="75.75" customHeight="1" x14ac:dyDescent="0.25">
      <c r="A36" s="12" t="s">
        <v>27</v>
      </c>
      <c r="B36" s="13" t="s">
        <v>28</v>
      </c>
      <c r="C36" s="180">
        <v>23043.419000000002</v>
      </c>
    </row>
    <row r="37" spans="1:3" ht="15.75" hidden="1" customHeight="1" x14ac:dyDescent="0.25">
      <c r="A37" s="12" t="s">
        <v>96</v>
      </c>
      <c r="B37" s="13" t="s">
        <v>97</v>
      </c>
      <c r="C37" s="180">
        <v>0</v>
      </c>
    </row>
    <row r="38" spans="1:3" s="26" customFormat="1" ht="13.5" customHeight="1" x14ac:dyDescent="0.2">
      <c r="A38" s="24" t="s">
        <v>29</v>
      </c>
      <c r="B38" s="25" t="s">
        <v>30</v>
      </c>
      <c r="C38" s="179">
        <f>C39</f>
        <v>1622.4</v>
      </c>
    </row>
    <row r="39" spans="1:3" s="23" customFormat="1" ht="16.5" customHeight="1" x14ac:dyDescent="0.2">
      <c r="A39" s="27" t="s">
        <v>31</v>
      </c>
      <c r="B39" s="22" t="s">
        <v>32</v>
      </c>
      <c r="C39" s="180">
        <v>1622.4</v>
      </c>
    </row>
    <row r="40" spans="1:3" s="10" customFormat="1" ht="30" customHeight="1" x14ac:dyDescent="0.2">
      <c r="A40" s="21" t="s">
        <v>33</v>
      </c>
      <c r="B40" s="46" t="s">
        <v>34</v>
      </c>
      <c r="C40" s="179">
        <f>C41+C42</f>
        <v>16360.213</v>
      </c>
    </row>
    <row r="41" spans="1:3" s="23" customFormat="1" ht="19.5" customHeight="1" x14ac:dyDescent="0.25">
      <c r="A41" s="12" t="s">
        <v>65</v>
      </c>
      <c r="B41" s="22" t="s">
        <v>35</v>
      </c>
      <c r="C41" s="180">
        <v>16242.213</v>
      </c>
    </row>
    <row r="42" spans="1:3" s="23" customFormat="1" ht="18.75" customHeight="1" x14ac:dyDescent="0.25">
      <c r="A42" s="12" t="s">
        <v>66</v>
      </c>
      <c r="B42" s="22" t="s">
        <v>64</v>
      </c>
      <c r="C42" s="180">
        <v>118</v>
      </c>
    </row>
    <row r="43" spans="1:3" s="10" customFormat="1" ht="29.25" customHeight="1" x14ac:dyDescent="0.2">
      <c r="A43" s="21" t="s">
        <v>36</v>
      </c>
      <c r="B43" s="46" t="s">
        <v>37</v>
      </c>
      <c r="C43" s="179">
        <f>C45+C44</f>
        <v>1231.2</v>
      </c>
    </row>
    <row r="44" spans="1:3" s="10" customFormat="1" ht="57" customHeight="1" x14ac:dyDescent="0.25">
      <c r="A44" s="28" t="s">
        <v>98</v>
      </c>
      <c r="B44" s="13" t="s">
        <v>99</v>
      </c>
      <c r="C44" s="180">
        <v>303.2</v>
      </c>
    </row>
    <row r="45" spans="1:3" ht="28.5" customHeight="1" x14ac:dyDescent="0.25">
      <c r="A45" s="28" t="s">
        <v>38</v>
      </c>
      <c r="B45" s="13" t="s">
        <v>39</v>
      </c>
      <c r="C45" s="180">
        <v>928</v>
      </c>
    </row>
    <row r="46" spans="1:3" s="10" customFormat="1" ht="15" customHeight="1" x14ac:dyDescent="0.2">
      <c r="A46" s="21" t="s">
        <v>40</v>
      </c>
      <c r="B46" s="46" t="s">
        <v>41</v>
      </c>
      <c r="C46" s="179">
        <f>SUM(C47:C49)</f>
        <v>478.3</v>
      </c>
    </row>
    <row r="47" spans="1:3" s="10" customFormat="1" ht="27.75" customHeight="1" x14ac:dyDescent="0.25">
      <c r="A47" s="28" t="s">
        <v>124</v>
      </c>
      <c r="B47" s="13" t="s">
        <v>123</v>
      </c>
      <c r="C47" s="180">
        <v>15.3</v>
      </c>
    </row>
    <row r="48" spans="1:3" s="10" customFormat="1" ht="86.25" customHeight="1" x14ac:dyDescent="0.25">
      <c r="A48" s="28" t="s">
        <v>111</v>
      </c>
      <c r="B48" s="13" t="s">
        <v>112</v>
      </c>
      <c r="C48" s="180">
        <v>80</v>
      </c>
    </row>
    <row r="49" spans="1:3" s="10" customFormat="1" ht="18" customHeight="1" x14ac:dyDescent="0.25">
      <c r="A49" s="28" t="s">
        <v>119</v>
      </c>
      <c r="B49" s="13" t="s">
        <v>120</v>
      </c>
      <c r="C49" s="180">
        <v>383</v>
      </c>
    </row>
    <row r="50" spans="1:3" s="10" customFormat="1" ht="14.25" x14ac:dyDescent="0.2">
      <c r="A50" s="21" t="s">
        <v>42</v>
      </c>
      <c r="B50" s="46" t="s">
        <v>43</v>
      </c>
      <c r="C50" s="179">
        <f>C51+C52</f>
        <v>0</v>
      </c>
    </row>
    <row r="51" spans="1:3" ht="15" customHeight="1" x14ac:dyDescent="0.25">
      <c r="A51" s="28" t="s">
        <v>44</v>
      </c>
      <c r="B51" s="13" t="s">
        <v>45</v>
      </c>
      <c r="C51" s="183">
        <v>0</v>
      </c>
    </row>
    <row r="52" spans="1:3" ht="15" hidden="1" customHeight="1" x14ac:dyDescent="0.25">
      <c r="A52" s="28" t="s">
        <v>103</v>
      </c>
      <c r="B52" s="13" t="s">
        <v>102</v>
      </c>
      <c r="C52" s="183">
        <v>0</v>
      </c>
    </row>
    <row r="53" spans="1:3" ht="14.25" x14ac:dyDescent="0.2">
      <c r="A53" s="21" t="s">
        <v>46</v>
      </c>
      <c r="B53" s="46" t="s">
        <v>47</v>
      </c>
      <c r="C53" s="179">
        <f>C54+C78+C80</f>
        <v>1088334.1982399998</v>
      </c>
    </row>
    <row r="54" spans="1:3" s="10" customFormat="1" ht="30.75" customHeight="1" x14ac:dyDescent="0.2">
      <c r="A54" s="21" t="s">
        <v>48</v>
      </c>
      <c r="B54" s="46" t="s">
        <v>70</v>
      </c>
      <c r="C54" s="179">
        <f>C55+C58+C68+C74</f>
        <v>1089283.6269999999</v>
      </c>
    </row>
    <row r="55" spans="1:3" s="10" customFormat="1" ht="20.45" customHeight="1" x14ac:dyDescent="0.2">
      <c r="A55" s="30" t="s">
        <v>49</v>
      </c>
      <c r="B55" s="31" t="s">
        <v>71</v>
      </c>
      <c r="C55" s="179">
        <f>C56+C57</f>
        <v>135592.5</v>
      </c>
    </row>
    <row r="56" spans="1:3" ht="15" x14ac:dyDescent="0.2">
      <c r="A56" s="32" t="s">
        <v>74</v>
      </c>
      <c r="B56" s="33" t="s">
        <v>75</v>
      </c>
      <c r="C56" s="183">
        <v>135592.5</v>
      </c>
    </row>
    <row r="57" spans="1:3" ht="30" x14ac:dyDescent="0.25">
      <c r="A57" s="28" t="s">
        <v>84</v>
      </c>
      <c r="B57" s="13" t="s">
        <v>76</v>
      </c>
      <c r="C57" s="183">
        <v>0</v>
      </c>
    </row>
    <row r="58" spans="1:3" s="10" customFormat="1" ht="30" x14ac:dyDescent="0.25">
      <c r="A58" s="28" t="s">
        <v>50</v>
      </c>
      <c r="B58" s="35" t="s">
        <v>72</v>
      </c>
      <c r="C58" s="179">
        <f>C67+C66+C65+C59+C60+C62+C61+C63+C64</f>
        <v>231812.27924999999</v>
      </c>
    </row>
    <row r="59" spans="1:3" s="10" customFormat="1" ht="30" hidden="1" x14ac:dyDescent="0.25">
      <c r="A59" s="28" t="s">
        <v>104</v>
      </c>
      <c r="B59" s="13" t="s">
        <v>105</v>
      </c>
      <c r="C59" s="180">
        <v>0</v>
      </c>
    </row>
    <row r="60" spans="1:3" s="10" customFormat="1" ht="45" hidden="1" x14ac:dyDescent="0.25">
      <c r="A60" s="28" t="s">
        <v>113</v>
      </c>
      <c r="B60" s="13" t="s">
        <v>114</v>
      </c>
      <c r="C60" s="180">
        <v>0</v>
      </c>
    </row>
    <row r="61" spans="1:3" s="10" customFormat="1" ht="63" hidden="1" x14ac:dyDescent="0.2">
      <c r="A61" s="53" t="s">
        <v>122</v>
      </c>
      <c r="B61" s="13" t="s">
        <v>121</v>
      </c>
      <c r="C61" s="180">
        <v>0</v>
      </c>
    </row>
    <row r="62" spans="1:3" s="10" customFormat="1" ht="60" hidden="1" x14ac:dyDescent="0.25">
      <c r="A62" s="28" t="s">
        <v>115</v>
      </c>
      <c r="B62" s="13" t="s">
        <v>116</v>
      </c>
      <c r="C62" s="180">
        <v>0</v>
      </c>
    </row>
    <row r="63" spans="1:3" s="10" customFormat="1" ht="45" customHeight="1" x14ac:dyDescent="0.25">
      <c r="A63" s="28" t="s">
        <v>125</v>
      </c>
      <c r="B63" s="13" t="s">
        <v>126</v>
      </c>
      <c r="C63" s="180">
        <v>26903.200000000001</v>
      </c>
    </row>
    <row r="64" spans="1:3" s="10" customFormat="1" ht="45" customHeight="1" x14ac:dyDescent="0.25">
      <c r="A64" s="28" t="s">
        <v>131</v>
      </c>
      <c r="B64" s="13" t="s">
        <v>132</v>
      </c>
      <c r="C64" s="180">
        <v>2820</v>
      </c>
    </row>
    <row r="65" spans="1:3" s="10" customFormat="1" ht="30" x14ac:dyDescent="0.25">
      <c r="A65" s="28" t="s">
        <v>100</v>
      </c>
      <c r="B65" s="13" t="s">
        <v>101</v>
      </c>
      <c r="C65" s="180">
        <v>1172.27925</v>
      </c>
    </row>
    <row r="66" spans="1:3" s="10" customFormat="1" ht="20.25" hidden="1" customHeight="1" x14ac:dyDescent="0.25">
      <c r="A66" s="28" t="s">
        <v>93</v>
      </c>
      <c r="B66" s="13" t="s">
        <v>94</v>
      </c>
      <c r="C66" s="180">
        <v>0</v>
      </c>
    </row>
    <row r="67" spans="1:3" s="10" customFormat="1" ht="15" x14ac:dyDescent="0.25">
      <c r="A67" s="28" t="s">
        <v>51</v>
      </c>
      <c r="B67" s="13" t="s">
        <v>77</v>
      </c>
      <c r="C67" s="180">
        <f>210916.8-10000</f>
        <v>200916.8</v>
      </c>
    </row>
    <row r="68" spans="1:3" s="10" customFormat="1" ht="14.25" x14ac:dyDescent="0.2">
      <c r="A68" s="34" t="s">
        <v>52</v>
      </c>
      <c r="B68" s="46" t="s">
        <v>73</v>
      </c>
      <c r="C68" s="185">
        <f>C69+C70+C73+C71+C72</f>
        <v>680263.7</v>
      </c>
    </row>
    <row r="69" spans="1:3" s="10" customFormat="1" ht="37.5" customHeight="1" x14ac:dyDescent="0.2">
      <c r="A69" s="36" t="s">
        <v>53</v>
      </c>
      <c r="B69" s="13" t="s">
        <v>78</v>
      </c>
      <c r="C69" s="186">
        <v>10364.4</v>
      </c>
    </row>
    <row r="70" spans="1:3" s="29" customFormat="1" ht="30" customHeight="1" x14ac:dyDescent="0.2">
      <c r="A70" s="36" t="s">
        <v>85</v>
      </c>
      <c r="B70" s="13" t="s">
        <v>79</v>
      </c>
      <c r="C70" s="180">
        <v>22608.3</v>
      </c>
    </row>
    <row r="71" spans="1:3" s="29" customFormat="1" ht="53.25" customHeight="1" x14ac:dyDescent="0.2">
      <c r="A71" s="32" t="s">
        <v>54</v>
      </c>
      <c r="B71" s="13" t="s">
        <v>80</v>
      </c>
      <c r="C71" s="180">
        <v>31</v>
      </c>
    </row>
    <row r="72" spans="1:3" s="29" customFormat="1" ht="32.25" customHeight="1" x14ac:dyDescent="0.2">
      <c r="A72" s="32" t="s">
        <v>117</v>
      </c>
      <c r="B72" s="13" t="s">
        <v>118</v>
      </c>
      <c r="C72" s="180">
        <v>442.2</v>
      </c>
    </row>
    <row r="73" spans="1:3" s="29" customFormat="1" ht="15" x14ac:dyDescent="0.25">
      <c r="A73" s="28" t="s">
        <v>55</v>
      </c>
      <c r="B73" s="13" t="s">
        <v>81</v>
      </c>
      <c r="C73" s="187">
        <v>646817.80000000005</v>
      </c>
    </row>
    <row r="74" spans="1:3" s="10" customFormat="1" ht="16.5" customHeight="1" x14ac:dyDescent="0.2">
      <c r="A74" s="21" t="s">
        <v>56</v>
      </c>
      <c r="B74" s="46" t="s">
        <v>82</v>
      </c>
      <c r="C74" s="179">
        <f>C75+C76+C77</f>
        <v>41615.147750000004</v>
      </c>
    </row>
    <row r="75" spans="1:3" ht="47.25" customHeight="1" x14ac:dyDescent="0.2">
      <c r="A75" s="32" t="s">
        <v>86</v>
      </c>
      <c r="B75" s="22" t="s">
        <v>83</v>
      </c>
      <c r="C75" s="180">
        <v>2594.24775</v>
      </c>
    </row>
    <row r="76" spans="1:3" ht="62.25" customHeight="1" x14ac:dyDescent="0.2">
      <c r="A76" s="32" t="s">
        <v>128</v>
      </c>
      <c r="B76" s="22" t="s">
        <v>127</v>
      </c>
      <c r="C76" s="180">
        <v>39020.9</v>
      </c>
    </row>
    <row r="77" spans="1:3" ht="20.25" hidden="1" customHeight="1" x14ac:dyDescent="0.2">
      <c r="A77" s="32" t="s">
        <v>109</v>
      </c>
      <c r="B77" s="22" t="s">
        <v>108</v>
      </c>
      <c r="C77" s="180">
        <v>0</v>
      </c>
    </row>
    <row r="78" spans="1:3" s="37" customFormat="1" ht="14.25" x14ac:dyDescent="0.2">
      <c r="A78" s="21" t="s">
        <v>57</v>
      </c>
      <c r="B78" s="46" t="s">
        <v>58</v>
      </c>
      <c r="C78" s="188">
        <f>C79</f>
        <v>184</v>
      </c>
    </row>
    <row r="79" spans="1:3" s="39" customFormat="1" ht="32.25" customHeight="1" x14ac:dyDescent="0.25">
      <c r="A79" s="38" t="s">
        <v>59</v>
      </c>
      <c r="B79" s="13" t="s">
        <v>90</v>
      </c>
      <c r="C79" s="189">
        <v>184</v>
      </c>
    </row>
    <row r="80" spans="1:3" s="39" customFormat="1" ht="20.25" customHeight="1" x14ac:dyDescent="0.2">
      <c r="A80" s="48" t="s">
        <v>87</v>
      </c>
      <c r="B80" s="46" t="s">
        <v>88</v>
      </c>
      <c r="C80" s="190">
        <f>C82+C81</f>
        <v>-1133.42876</v>
      </c>
    </row>
    <row r="81" spans="1:3" s="39" customFormat="1" ht="45" customHeight="1" x14ac:dyDescent="0.25">
      <c r="A81" s="38" t="s">
        <v>106</v>
      </c>
      <c r="B81" s="13" t="s">
        <v>107</v>
      </c>
      <c r="C81" s="189">
        <v>-27</v>
      </c>
    </row>
    <row r="82" spans="1:3" ht="21.75" customHeight="1" x14ac:dyDescent="0.25">
      <c r="A82" s="28" t="s">
        <v>60</v>
      </c>
      <c r="B82" s="13" t="s">
        <v>89</v>
      </c>
      <c r="C82" s="189">
        <v>-1106.42876</v>
      </c>
    </row>
    <row r="83" spans="1:3" ht="14.25" x14ac:dyDescent="0.2">
      <c r="A83" s="193" t="s">
        <v>61</v>
      </c>
      <c r="B83" s="193"/>
      <c r="C83" s="179">
        <f>C53+C21</f>
        <v>1233582.4302399999</v>
      </c>
    </row>
    <row r="84" spans="1:3" ht="15" x14ac:dyDescent="0.25">
      <c r="A84" s="40"/>
      <c r="B84" s="41"/>
      <c r="C84" s="52"/>
    </row>
    <row r="85" spans="1:3" ht="15" x14ac:dyDescent="0.25">
      <c r="A85" s="42" t="s">
        <v>2</v>
      </c>
      <c r="B85" s="194" t="s">
        <v>0</v>
      </c>
      <c r="C85" s="194"/>
    </row>
  </sheetData>
  <mergeCells count="3">
    <mergeCell ref="A17:C18"/>
    <mergeCell ref="A83:B83"/>
    <mergeCell ref="B85:C85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8740157480314965" bottom="0.39370078740157483" header="0.51181102362204722" footer="0"/>
  <pageSetup paperSize="9" scale="75" orientation="portrait" r:id="rId4"/>
  <headerFooter differentFirst="1" alignWithMargins="0">
    <oddHeader>&amp;C&amp;P</oddHeader>
  </headerFooter>
  <rowBreaks count="1" manualBreakCount="1">
    <brk id="44" max="2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0:D50"/>
  <sheetViews>
    <sheetView workbookViewId="0">
      <selection activeCell="H21" sqref="H21"/>
    </sheetView>
  </sheetViews>
  <sheetFormatPr defaultRowHeight="12.75" x14ac:dyDescent="0.2"/>
  <cols>
    <col min="1" max="1" width="68.85546875" style="1" customWidth="1"/>
    <col min="2" max="2" width="38" style="1" customWidth="1"/>
    <col min="3" max="3" width="16.28515625" style="1" customWidth="1"/>
    <col min="4" max="4" width="12.28515625" style="127" customWidth="1"/>
    <col min="5" max="256" width="9.14062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9.14062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9.14062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9.14062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9.14062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9.14062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9.14062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9.14062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9.14062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9.14062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9.14062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9.14062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9.14062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9.14062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9.14062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9.14062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9.14062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9.14062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9.14062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9.14062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9.14062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9.14062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9.14062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9.14062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9.14062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9.14062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9.14062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9.14062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9.14062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9.14062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9.14062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9.14062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9.14062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9.14062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9.14062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9.14062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9.14062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9.14062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9.14062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9.140625" style="1"/>
  </cols>
  <sheetData>
    <row r="10" spans="1:4" ht="15" x14ac:dyDescent="0.25">
      <c r="B10" s="47"/>
      <c r="C10" s="125"/>
      <c r="D10" s="126"/>
    </row>
    <row r="11" spans="1:4" ht="15" x14ac:dyDescent="0.25">
      <c r="B11" s="47"/>
      <c r="C11" s="125"/>
      <c r="D11" s="126"/>
    </row>
    <row r="12" spans="1:4" ht="15" x14ac:dyDescent="0.25">
      <c r="B12" s="47"/>
      <c r="C12" s="125"/>
      <c r="D12" s="126"/>
    </row>
    <row r="13" spans="1:4" ht="15" x14ac:dyDescent="0.25">
      <c r="B13" s="47"/>
      <c r="C13" s="125"/>
      <c r="D13" s="126"/>
    </row>
    <row r="14" spans="1:4" ht="15" x14ac:dyDescent="0.25">
      <c r="B14" s="47"/>
      <c r="C14" s="125"/>
      <c r="D14" s="126"/>
    </row>
    <row r="15" spans="1:4" ht="15" x14ac:dyDescent="0.25">
      <c r="B15" s="47"/>
      <c r="C15" s="2"/>
      <c r="D15" s="126"/>
    </row>
    <row r="16" spans="1:4" ht="36" customHeight="1" x14ac:dyDescent="0.3">
      <c r="A16" s="223" t="s">
        <v>767</v>
      </c>
      <c r="B16" s="224"/>
      <c r="C16" s="224"/>
    </row>
    <row r="17" spans="1:3" ht="15" x14ac:dyDescent="0.25">
      <c r="B17" s="225" t="s">
        <v>783</v>
      </c>
      <c r="C17" s="225"/>
    </row>
    <row r="18" spans="1:3" ht="15.75" x14ac:dyDescent="0.25">
      <c r="A18" s="128" t="s">
        <v>1</v>
      </c>
      <c r="B18" s="128" t="s">
        <v>696</v>
      </c>
      <c r="C18" s="129" t="s">
        <v>714</v>
      </c>
    </row>
    <row r="19" spans="1:3" ht="15.75" x14ac:dyDescent="0.2">
      <c r="A19" s="130" t="s">
        <v>715</v>
      </c>
      <c r="B19" s="131" t="s">
        <v>716</v>
      </c>
      <c r="C19" s="132">
        <f>C20+C25+C30+C39</f>
        <v>37922.282759999995</v>
      </c>
    </row>
    <row r="20" spans="1:3" ht="31.5" x14ac:dyDescent="0.2">
      <c r="A20" s="130" t="s">
        <v>717</v>
      </c>
      <c r="B20" s="131" t="s">
        <v>718</v>
      </c>
      <c r="C20" s="132">
        <f>C21+C23</f>
        <v>10893.617459999999</v>
      </c>
    </row>
    <row r="21" spans="1:3" ht="31.5" x14ac:dyDescent="0.2">
      <c r="A21" s="133" t="s">
        <v>785</v>
      </c>
      <c r="B21" s="134" t="s">
        <v>719</v>
      </c>
      <c r="C21" s="135">
        <f>C22</f>
        <v>10893.617459999999</v>
      </c>
    </row>
    <row r="22" spans="1:3" ht="31.5" x14ac:dyDescent="0.2">
      <c r="A22" s="136" t="s">
        <v>787</v>
      </c>
      <c r="B22" s="134" t="s">
        <v>720</v>
      </c>
      <c r="C22" s="135">
        <v>10893.617459999999</v>
      </c>
    </row>
    <row r="23" spans="1:3" ht="31.5" x14ac:dyDescent="0.2">
      <c r="A23" s="137" t="s">
        <v>721</v>
      </c>
      <c r="B23" s="134" t="s">
        <v>722</v>
      </c>
      <c r="C23" s="135">
        <v>0</v>
      </c>
    </row>
    <row r="24" spans="1:3" ht="31.5" x14ac:dyDescent="0.25">
      <c r="A24" s="138" t="s">
        <v>723</v>
      </c>
      <c r="B24" s="134" t="s">
        <v>724</v>
      </c>
      <c r="C24" s="135">
        <v>0</v>
      </c>
    </row>
    <row r="25" spans="1:3" ht="31.5" x14ac:dyDescent="0.2">
      <c r="A25" s="139" t="s">
        <v>725</v>
      </c>
      <c r="B25" s="131" t="s">
        <v>726</v>
      </c>
      <c r="C25" s="132">
        <f>C26+C28</f>
        <v>0</v>
      </c>
    </row>
    <row r="26" spans="1:3" ht="31.5" x14ac:dyDescent="0.2">
      <c r="A26" s="136" t="s">
        <v>786</v>
      </c>
      <c r="B26" s="140" t="s">
        <v>727</v>
      </c>
      <c r="C26" s="135">
        <f>C27</f>
        <v>0</v>
      </c>
    </row>
    <row r="27" spans="1:3" ht="47.25" x14ac:dyDescent="0.2">
      <c r="A27" s="136" t="s">
        <v>788</v>
      </c>
      <c r="B27" s="140" t="s">
        <v>728</v>
      </c>
      <c r="C27" s="135">
        <v>0</v>
      </c>
    </row>
    <row r="28" spans="1:3" ht="47.25" x14ac:dyDescent="0.2">
      <c r="A28" s="133" t="s">
        <v>729</v>
      </c>
      <c r="B28" s="134" t="s">
        <v>730</v>
      </c>
      <c r="C28" s="141">
        <f>C29</f>
        <v>0</v>
      </c>
    </row>
    <row r="29" spans="1:3" ht="47.25" x14ac:dyDescent="0.2">
      <c r="A29" s="133" t="s">
        <v>731</v>
      </c>
      <c r="B29" s="134" t="s">
        <v>732</v>
      </c>
      <c r="C29" s="141">
        <v>0</v>
      </c>
    </row>
    <row r="30" spans="1:3" ht="31.5" x14ac:dyDescent="0.2">
      <c r="A30" s="130" t="s">
        <v>733</v>
      </c>
      <c r="B30" s="131" t="s">
        <v>734</v>
      </c>
      <c r="C30" s="142">
        <f>C31+C35</f>
        <v>27028.665299999993</v>
      </c>
    </row>
    <row r="31" spans="1:3" ht="15.75" x14ac:dyDescent="0.2">
      <c r="A31" s="133" t="s">
        <v>735</v>
      </c>
      <c r="B31" s="134" t="s">
        <v>736</v>
      </c>
      <c r="C31" s="141">
        <f>C32</f>
        <v>-1244476.0477</v>
      </c>
    </row>
    <row r="32" spans="1:3" ht="15.75" x14ac:dyDescent="0.2">
      <c r="A32" s="133" t="s">
        <v>737</v>
      </c>
      <c r="B32" s="134" t="s">
        <v>738</v>
      </c>
      <c r="C32" s="135">
        <f>C33</f>
        <v>-1244476.0477</v>
      </c>
    </row>
    <row r="33" spans="1:3" ht="15.75" x14ac:dyDescent="0.2">
      <c r="A33" s="133" t="s">
        <v>739</v>
      </c>
      <c r="B33" s="134" t="s">
        <v>740</v>
      </c>
      <c r="C33" s="135">
        <f>C34</f>
        <v>-1244476.0477</v>
      </c>
    </row>
    <row r="34" spans="1:3" ht="31.5" x14ac:dyDescent="0.2">
      <c r="A34" s="133" t="s">
        <v>741</v>
      </c>
      <c r="B34" s="134" t="s">
        <v>742</v>
      </c>
      <c r="C34" s="135">
        <f>-1233582.43024-10893.61746</f>
        <v>-1244476.0477</v>
      </c>
    </row>
    <row r="35" spans="1:3" ht="15.75" x14ac:dyDescent="0.2">
      <c r="A35" s="133" t="s">
        <v>743</v>
      </c>
      <c r="B35" s="134" t="s">
        <v>744</v>
      </c>
      <c r="C35" s="135">
        <f>C36</f>
        <v>1271504.713</v>
      </c>
    </row>
    <row r="36" spans="1:3" ht="15.75" x14ac:dyDescent="0.2">
      <c r="A36" s="137" t="s">
        <v>745</v>
      </c>
      <c r="B36" s="143" t="s">
        <v>746</v>
      </c>
      <c r="C36" s="144">
        <f>C37</f>
        <v>1271504.713</v>
      </c>
    </row>
    <row r="37" spans="1:3" ht="15.75" x14ac:dyDescent="0.2">
      <c r="A37" s="137" t="s">
        <v>747</v>
      </c>
      <c r="B37" s="145" t="s">
        <v>748</v>
      </c>
      <c r="C37" s="146">
        <f>C38</f>
        <v>1271504.713</v>
      </c>
    </row>
    <row r="38" spans="1:3" ht="31.5" x14ac:dyDescent="0.2">
      <c r="A38" s="137" t="s">
        <v>749</v>
      </c>
      <c r="B38" s="145" t="s">
        <v>750</v>
      </c>
      <c r="C38" s="146">
        <v>1271504.713</v>
      </c>
    </row>
    <row r="39" spans="1:3" ht="31.5" x14ac:dyDescent="0.25">
      <c r="A39" s="147" t="s">
        <v>751</v>
      </c>
      <c r="B39" s="148" t="s">
        <v>752</v>
      </c>
      <c r="C39" s="149">
        <v>0</v>
      </c>
    </row>
    <row r="40" spans="1:3" ht="31.5" x14ac:dyDescent="0.25">
      <c r="A40" s="147" t="s">
        <v>753</v>
      </c>
      <c r="B40" s="148" t="s">
        <v>754</v>
      </c>
      <c r="C40" s="149">
        <f>C44</f>
        <v>0</v>
      </c>
    </row>
    <row r="41" spans="1:3" ht="31.5" x14ac:dyDescent="0.25">
      <c r="A41" s="138" t="s">
        <v>753</v>
      </c>
      <c r="B41" s="148" t="s">
        <v>755</v>
      </c>
      <c r="C41" s="149">
        <v>0</v>
      </c>
    </row>
    <row r="42" spans="1:3" ht="39" customHeight="1" x14ac:dyDescent="0.25">
      <c r="A42" s="138" t="s">
        <v>756</v>
      </c>
      <c r="B42" s="148" t="s">
        <v>757</v>
      </c>
      <c r="C42" s="149">
        <v>0</v>
      </c>
    </row>
    <row r="43" spans="1:3" ht="47.25" x14ac:dyDescent="0.25">
      <c r="A43" s="138" t="s">
        <v>758</v>
      </c>
      <c r="B43" s="148" t="s">
        <v>759</v>
      </c>
      <c r="C43" s="149">
        <v>0</v>
      </c>
    </row>
    <row r="44" spans="1:3" ht="31.5" x14ac:dyDescent="0.25">
      <c r="A44" s="150" t="s">
        <v>760</v>
      </c>
      <c r="B44" s="148" t="s">
        <v>761</v>
      </c>
      <c r="C44" s="149">
        <f>C45</f>
        <v>0</v>
      </c>
    </row>
    <row r="45" spans="1:3" ht="47.25" x14ac:dyDescent="0.25">
      <c r="A45" s="150" t="s">
        <v>762</v>
      </c>
      <c r="B45" s="148" t="s">
        <v>763</v>
      </c>
      <c r="C45" s="149">
        <f>C46</f>
        <v>0</v>
      </c>
    </row>
    <row r="46" spans="1:3" ht="47.25" x14ac:dyDescent="0.25">
      <c r="A46" s="150" t="s">
        <v>764</v>
      </c>
      <c r="B46" s="148" t="s">
        <v>765</v>
      </c>
      <c r="C46" s="149">
        <v>0</v>
      </c>
    </row>
    <row r="49" spans="1:3" ht="15.75" x14ac:dyDescent="0.25">
      <c r="A49" s="151" t="s">
        <v>2</v>
      </c>
      <c r="C49" s="152" t="s">
        <v>766</v>
      </c>
    </row>
    <row r="50" spans="1:3" x14ac:dyDescent="0.2">
      <c r="C50" s="153"/>
    </row>
  </sheetData>
  <mergeCells count="2">
    <mergeCell ref="A16:C16"/>
    <mergeCell ref="B17:C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0:D49"/>
  <sheetViews>
    <sheetView tabSelected="1" workbookViewId="0">
      <selection activeCell="G30" sqref="G30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15.28515625" style="1" customWidth="1"/>
    <col min="4" max="4" width="19.42578125" style="1" customWidth="1"/>
    <col min="5" max="256" width="9.14062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9.14062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9.14062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9.14062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9.14062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9.14062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9.14062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9.14062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9.14062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9.14062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9.14062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9.14062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9.14062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9.14062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9.14062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9.14062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9.14062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9.14062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9.14062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9.14062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9.14062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9.14062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9.14062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9.14062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9.14062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9.14062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9.14062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9.14062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9.14062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9.14062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9.14062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9.14062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9.14062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9.14062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9.14062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9.14062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9.14062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9.14062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9.14062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9.14062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9.14062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9.14062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9.14062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9.14062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9.14062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9.14062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9.14062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9.14062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9.14062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9.14062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9.14062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9.14062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9.14062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9.14062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9.14062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9.14062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9.14062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9.14062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9.14062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9.14062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9.14062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9.14062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9.14062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9.140625" style="1"/>
  </cols>
  <sheetData>
    <row r="10" spans="1:4" ht="15" x14ac:dyDescent="0.25">
      <c r="B10" s="47"/>
      <c r="C10" s="125"/>
      <c r="D10" s="125"/>
    </row>
    <row r="11" spans="1:4" ht="15" x14ac:dyDescent="0.25">
      <c r="B11" s="47"/>
      <c r="C11" s="125"/>
      <c r="D11" s="125"/>
    </row>
    <row r="12" spans="1:4" ht="15" x14ac:dyDescent="0.25">
      <c r="B12" s="47"/>
      <c r="C12" s="125"/>
      <c r="D12" s="125"/>
    </row>
    <row r="13" spans="1:4" ht="15" x14ac:dyDescent="0.25">
      <c r="B13" s="47"/>
      <c r="C13" s="125"/>
      <c r="D13" s="125"/>
    </row>
    <row r="14" spans="1:4" ht="15" x14ac:dyDescent="0.25">
      <c r="B14" s="47"/>
      <c r="C14" s="2"/>
      <c r="D14" s="125"/>
    </row>
    <row r="16" spans="1:4" ht="34.5" customHeight="1" x14ac:dyDescent="0.3">
      <c r="A16" s="223" t="s">
        <v>784</v>
      </c>
      <c r="B16" s="223"/>
      <c r="C16" s="223"/>
      <c r="D16" s="223"/>
    </row>
    <row r="17" spans="1:4" ht="15" x14ac:dyDescent="0.25">
      <c r="B17" s="226" t="s">
        <v>783</v>
      </c>
      <c r="C17" s="226"/>
    </row>
    <row r="18" spans="1:4" ht="15.75" x14ac:dyDescent="0.25">
      <c r="A18" s="154" t="s">
        <v>1</v>
      </c>
      <c r="B18" s="154" t="s">
        <v>696</v>
      </c>
      <c r="C18" s="154">
        <v>2022</v>
      </c>
      <c r="D18" s="154">
        <v>2023</v>
      </c>
    </row>
    <row r="19" spans="1:4" ht="15.75" x14ac:dyDescent="0.2">
      <c r="A19" s="155" t="s">
        <v>715</v>
      </c>
      <c r="B19" s="156" t="s">
        <v>716</v>
      </c>
      <c r="C19" s="157">
        <f>C20+C25+C30+C39</f>
        <v>3012.3512499999997</v>
      </c>
      <c r="D19" s="157">
        <f>D20+D25+D30+D39</f>
        <v>3155.850550000001</v>
      </c>
    </row>
    <row r="20" spans="1:4" ht="31.5" x14ac:dyDescent="0.2">
      <c r="A20" s="155" t="s">
        <v>717</v>
      </c>
      <c r="B20" s="156" t="s">
        <v>718</v>
      </c>
      <c r="C20" s="157">
        <f>C21+C23</f>
        <v>3012.3512499999997</v>
      </c>
      <c r="D20" s="157">
        <f>D21+D23</f>
        <v>3155.850550000001</v>
      </c>
    </row>
    <row r="21" spans="1:4" ht="31.5" x14ac:dyDescent="0.2">
      <c r="A21" s="158" t="s">
        <v>785</v>
      </c>
      <c r="B21" s="159" t="s">
        <v>719</v>
      </c>
      <c r="C21" s="146">
        <f>C22</f>
        <v>13905.968709999999</v>
      </c>
      <c r="D21" s="146">
        <f>D22</f>
        <v>17061.81926</v>
      </c>
    </row>
    <row r="22" spans="1:4" ht="31.5" x14ac:dyDescent="0.2">
      <c r="A22" s="136" t="s">
        <v>787</v>
      </c>
      <c r="B22" s="159" t="s">
        <v>720</v>
      </c>
      <c r="C22" s="146">
        <v>13905.968709999999</v>
      </c>
      <c r="D22" s="146">
        <v>17061.81926</v>
      </c>
    </row>
    <row r="23" spans="1:4" ht="31.5" x14ac:dyDescent="0.2">
      <c r="A23" s="158" t="s">
        <v>721</v>
      </c>
      <c r="B23" s="159" t="s">
        <v>722</v>
      </c>
      <c r="C23" s="146">
        <f>C24</f>
        <v>-10893.617459999999</v>
      </c>
      <c r="D23" s="146">
        <f>D24</f>
        <v>-13905.968709999999</v>
      </c>
    </row>
    <row r="24" spans="1:4" ht="31.5" x14ac:dyDescent="0.25">
      <c r="A24" s="138" t="s">
        <v>723</v>
      </c>
      <c r="B24" s="159" t="s">
        <v>724</v>
      </c>
      <c r="C24" s="146">
        <f>-10893.61746</f>
        <v>-10893.617459999999</v>
      </c>
      <c r="D24" s="146">
        <f>-13905.96871</f>
        <v>-13905.968709999999</v>
      </c>
    </row>
    <row r="25" spans="1:4" ht="31.5" x14ac:dyDescent="0.2">
      <c r="A25" s="155" t="s">
        <v>725</v>
      </c>
      <c r="B25" s="156" t="s">
        <v>726</v>
      </c>
      <c r="C25" s="157">
        <f>C26+C28</f>
        <v>0</v>
      </c>
      <c r="D25" s="157">
        <f>D26+D28</f>
        <v>0</v>
      </c>
    </row>
    <row r="26" spans="1:4" ht="31.5" x14ac:dyDescent="0.2">
      <c r="A26" s="136" t="s">
        <v>786</v>
      </c>
      <c r="B26" s="140" t="s">
        <v>727</v>
      </c>
      <c r="C26" s="146">
        <f>C27</f>
        <v>0</v>
      </c>
      <c r="D26" s="146">
        <f>D27</f>
        <v>0</v>
      </c>
    </row>
    <row r="27" spans="1:4" ht="47.25" x14ac:dyDescent="0.2">
      <c r="A27" s="136" t="s">
        <v>788</v>
      </c>
      <c r="B27" s="140" t="s">
        <v>728</v>
      </c>
      <c r="C27" s="146">
        <v>0</v>
      </c>
      <c r="D27" s="146">
        <v>0</v>
      </c>
    </row>
    <row r="28" spans="1:4" ht="47.25" x14ac:dyDescent="0.2">
      <c r="A28" s="158" t="s">
        <v>729</v>
      </c>
      <c r="B28" s="159" t="s">
        <v>730</v>
      </c>
      <c r="C28" s="160">
        <f>C29</f>
        <v>0</v>
      </c>
      <c r="D28" s="160">
        <f>D29</f>
        <v>0</v>
      </c>
    </row>
    <row r="29" spans="1:4" ht="47.25" x14ac:dyDescent="0.2">
      <c r="A29" s="158" t="s">
        <v>731</v>
      </c>
      <c r="B29" s="159" t="s">
        <v>732</v>
      </c>
      <c r="C29" s="160">
        <v>0</v>
      </c>
      <c r="D29" s="160">
        <v>0</v>
      </c>
    </row>
    <row r="30" spans="1:4" ht="31.5" x14ac:dyDescent="0.2">
      <c r="A30" s="155" t="s">
        <v>733</v>
      </c>
      <c r="B30" s="156" t="s">
        <v>734</v>
      </c>
      <c r="C30" s="161">
        <f>C31+C35</f>
        <v>0</v>
      </c>
      <c r="D30" s="161">
        <f>D31+D35</f>
        <v>0</v>
      </c>
    </row>
    <row r="31" spans="1:4" ht="15.75" x14ac:dyDescent="0.2">
      <c r="A31" s="158" t="s">
        <v>735</v>
      </c>
      <c r="B31" s="159" t="s">
        <v>736</v>
      </c>
      <c r="C31" s="160">
        <f t="shared" ref="C31:D33" si="0">C32</f>
        <v>-1182628.1174599999</v>
      </c>
      <c r="D31" s="160">
        <f t="shared" si="0"/>
        <v>-1099882.06871</v>
      </c>
    </row>
    <row r="32" spans="1:4" ht="15.75" x14ac:dyDescent="0.2">
      <c r="A32" s="158" t="s">
        <v>737</v>
      </c>
      <c r="B32" s="159" t="s">
        <v>738</v>
      </c>
      <c r="C32" s="146">
        <f t="shared" si="0"/>
        <v>-1182628.1174599999</v>
      </c>
      <c r="D32" s="146">
        <f t="shared" si="0"/>
        <v>-1099882.06871</v>
      </c>
    </row>
    <row r="33" spans="1:4" ht="15.75" x14ac:dyDescent="0.2">
      <c r="A33" s="158" t="s">
        <v>739</v>
      </c>
      <c r="B33" s="159" t="s">
        <v>740</v>
      </c>
      <c r="C33" s="146">
        <f t="shared" si="0"/>
        <v>-1182628.1174599999</v>
      </c>
      <c r="D33" s="146">
        <f t="shared" si="0"/>
        <v>-1099882.06871</v>
      </c>
    </row>
    <row r="34" spans="1:4" ht="31.5" x14ac:dyDescent="0.2">
      <c r="A34" s="158" t="s">
        <v>741</v>
      </c>
      <c r="B34" s="159" t="s">
        <v>742</v>
      </c>
      <c r="C34" s="146">
        <f>-1168722.14875-13905.96871</f>
        <v>-1182628.1174599999</v>
      </c>
      <c r="D34" s="146">
        <f>-1082820.24945-17061.81926</f>
        <v>-1099882.06871</v>
      </c>
    </row>
    <row r="35" spans="1:4" ht="15.75" x14ac:dyDescent="0.2">
      <c r="A35" s="158" t="s">
        <v>743</v>
      </c>
      <c r="B35" s="159" t="s">
        <v>744</v>
      </c>
      <c r="C35" s="146">
        <f t="shared" ref="C35:D37" si="1">C36</f>
        <v>1182628.1174600001</v>
      </c>
      <c r="D35" s="146">
        <f t="shared" si="1"/>
        <v>1099882.06871</v>
      </c>
    </row>
    <row r="36" spans="1:4" ht="15.75" x14ac:dyDescent="0.2">
      <c r="A36" s="158" t="s">
        <v>745</v>
      </c>
      <c r="B36" s="159" t="s">
        <v>746</v>
      </c>
      <c r="C36" s="146">
        <f t="shared" si="1"/>
        <v>1182628.1174600001</v>
      </c>
      <c r="D36" s="146">
        <f t="shared" si="1"/>
        <v>1099882.06871</v>
      </c>
    </row>
    <row r="37" spans="1:4" ht="15.75" x14ac:dyDescent="0.2">
      <c r="A37" s="158" t="s">
        <v>747</v>
      </c>
      <c r="B37" s="159" t="s">
        <v>748</v>
      </c>
      <c r="C37" s="146">
        <f t="shared" si="1"/>
        <v>1182628.1174600001</v>
      </c>
      <c r="D37" s="146">
        <f t="shared" si="1"/>
        <v>1099882.06871</v>
      </c>
    </row>
    <row r="38" spans="1:4" ht="31.5" x14ac:dyDescent="0.2">
      <c r="A38" s="158" t="s">
        <v>749</v>
      </c>
      <c r="B38" s="159" t="s">
        <v>750</v>
      </c>
      <c r="C38" s="146">
        <f>1171734.5+10893.61746</f>
        <v>1182628.1174600001</v>
      </c>
      <c r="D38" s="146">
        <f>1085976.1+13905.96871</f>
        <v>1099882.06871</v>
      </c>
    </row>
    <row r="39" spans="1:4" ht="31.5" x14ac:dyDescent="0.25">
      <c r="A39" s="147" t="s">
        <v>751</v>
      </c>
      <c r="B39" s="148" t="s">
        <v>752</v>
      </c>
      <c r="C39" s="149">
        <v>0</v>
      </c>
      <c r="D39" s="149">
        <v>0</v>
      </c>
    </row>
    <row r="40" spans="1:4" ht="31.5" x14ac:dyDescent="0.25">
      <c r="A40" s="147" t="s">
        <v>753</v>
      </c>
      <c r="B40" s="148" t="s">
        <v>754</v>
      </c>
      <c r="C40" s="149">
        <f>C44</f>
        <v>0</v>
      </c>
      <c r="D40" s="149">
        <f>D44</f>
        <v>0</v>
      </c>
    </row>
    <row r="41" spans="1:4" ht="31.5" x14ac:dyDescent="0.25">
      <c r="A41" s="138" t="s">
        <v>753</v>
      </c>
      <c r="B41" s="148" t="s">
        <v>755</v>
      </c>
      <c r="C41" s="149">
        <v>0</v>
      </c>
      <c r="D41" s="149">
        <v>0</v>
      </c>
    </row>
    <row r="42" spans="1:4" ht="47.25" x14ac:dyDescent="0.25">
      <c r="A42" s="138" t="s">
        <v>756</v>
      </c>
      <c r="B42" s="148" t="s">
        <v>757</v>
      </c>
      <c r="C42" s="149">
        <v>0</v>
      </c>
      <c r="D42" s="149">
        <v>0</v>
      </c>
    </row>
    <row r="43" spans="1:4" ht="47.25" x14ac:dyDescent="0.25">
      <c r="A43" s="138" t="s">
        <v>758</v>
      </c>
      <c r="B43" s="148" t="s">
        <v>759</v>
      </c>
      <c r="C43" s="149">
        <v>0</v>
      </c>
      <c r="D43" s="149">
        <v>0</v>
      </c>
    </row>
    <row r="44" spans="1:4" ht="31.5" x14ac:dyDescent="0.25">
      <c r="A44" s="150" t="s">
        <v>760</v>
      </c>
      <c r="B44" s="148" t="s">
        <v>761</v>
      </c>
      <c r="C44" s="149">
        <f>C45</f>
        <v>0</v>
      </c>
      <c r="D44" s="149">
        <f>D45</f>
        <v>0</v>
      </c>
    </row>
    <row r="45" spans="1:4" ht="47.25" x14ac:dyDescent="0.25">
      <c r="A45" s="150" t="s">
        <v>762</v>
      </c>
      <c r="B45" s="148" t="s">
        <v>763</v>
      </c>
      <c r="C45" s="149">
        <f>C46</f>
        <v>0</v>
      </c>
      <c r="D45" s="149">
        <f>D46</f>
        <v>0</v>
      </c>
    </row>
    <row r="46" spans="1:4" ht="63" x14ac:dyDescent="0.25">
      <c r="A46" s="150" t="s">
        <v>764</v>
      </c>
      <c r="B46" s="148" t="s">
        <v>765</v>
      </c>
      <c r="C46" s="149">
        <v>0</v>
      </c>
      <c r="D46" s="149">
        <v>0</v>
      </c>
    </row>
    <row r="48" spans="1:4" ht="15.75" x14ac:dyDescent="0.25">
      <c r="A48" s="151" t="s">
        <v>2</v>
      </c>
      <c r="C48" s="152"/>
      <c r="D48" s="152" t="s">
        <v>766</v>
      </c>
    </row>
    <row r="49" spans="3:3" x14ac:dyDescent="0.2">
      <c r="C49" s="153"/>
    </row>
  </sheetData>
  <mergeCells count="2">
    <mergeCell ref="A16:D16"/>
    <mergeCell ref="B17:C1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72"/>
  <sheetViews>
    <sheetView view="pageBreakPreview" zoomScaleSheetLayoutView="100" workbookViewId="0">
      <selection activeCell="H17" sqref="H17"/>
    </sheetView>
  </sheetViews>
  <sheetFormatPr defaultColWidth="9.140625" defaultRowHeight="12.75" x14ac:dyDescent="0.2"/>
  <cols>
    <col min="1" max="1" width="54.7109375" style="54" customWidth="1"/>
    <col min="2" max="2" width="30.28515625" style="54" customWidth="1"/>
    <col min="3" max="3" width="15.85546875" style="54" customWidth="1"/>
    <col min="4" max="4" width="17.42578125" style="54" customWidth="1"/>
    <col min="5" max="256" width="9.140625" style="54"/>
    <col min="257" max="257" width="14.42578125" style="54" customWidth="1"/>
    <col min="258" max="259" width="30.28515625" style="54" customWidth="1"/>
    <col min="260" max="260" width="50" style="54" customWidth="1"/>
    <col min="261" max="512" width="9.140625" style="54"/>
    <col min="513" max="513" width="14.42578125" style="54" customWidth="1"/>
    <col min="514" max="515" width="30.28515625" style="54" customWidth="1"/>
    <col min="516" max="516" width="50" style="54" customWidth="1"/>
    <col min="517" max="768" width="9.140625" style="54"/>
    <col min="769" max="769" width="14.42578125" style="54" customWidth="1"/>
    <col min="770" max="771" width="30.28515625" style="54" customWidth="1"/>
    <col min="772" max="772" width="50" style="54" customWidth="1"/>
    <col min="773" max="1024" width="9.140625" style="54"/>
    <col min="1025" max="1025" width="14.42578125" style="54" customWidth="1"/>
    <col min="1026" max="1027" width="30.28515625" style="54" customWidth="1"/>
    <col min="1028" max="1028" width="50" style="54" customWidth="1"/>
    <col min="1029" max="1280" width="9.140625" style="54"/>
    <col min="1281" max="1281" width="14.42578125" style="54" customWidth="1"/>
    <col min="1282" max="1283" width="30.28515625" style="54" customWidth="1"/>
    <col min="1284" max="1284" width="50" style="54" customWidth="1"/>
    <col min="1285" max="1536" width="9.140625" style="54"/>
    <col min="1537" max="1537" width="14.42578125" style="54" customWidth="1"/>
    <col min="1538" max="1539" width="30.28515625" style="54" customWidth="1"/>
    <col min="1540" max="1540" width="50" style="54" customWidth="1"/>
    <col min="1541" max="1792" width="9.140625" style="54"/>
    <col min="1793" max="1793" width="14.42578125" style="54" customWidth="1"/>
    <col min="1794" max="1795" width="30.28515625" style="54" customWidth="1"/>
    <col min="1796" max="1796" width="50" style="54" customWidth="1"/>
    <col min="1797" max="2048" width="9.140625" style="54"/>
    <col min="2049" max="2049" width="14.42578125" style="54" customWidth="1"/>
    <col min="2050" max="2051" width="30.28515625" style="54" customWidth="1"/>
    <col min="2052" max="2052" width="50" style="54" customWidth="1"/>
    <col min="2053" max="2304" width="9.140625" style="54"/>
    <col min="2305" max="2305" width="14.42578125" style="54" customWidth="1"/>
    <col min="2306" max="2307" width="30.28515625" style="54" customWidth="1"/>
    <col min="2308" max="2308" width="50" style="54" customWidth="1"/>
    <col min="2309" max="2560" width="9.140625" style="54"/>
    <col min="2561" max="2561" width="14.42578125" style="54" customWidth="1"/>
    <col min="2562" max="2563" width="30.28515625" style="54" customWidth="1"/>
    <col min="2564" max="2564" width="50" style="54" customWidth="1"/>
    <col min="2565" max="2816" width="9.140625" style="54"/>
    <col min="2817" max="2817" width="14.42578125" style="54" customWidth="1"/>
    <col min="2818" max="2819" width="30.28515625" style="54" customWidth="1"/>
    <col min="2820" max="2820" width="50" style="54" customWidth="1"/>
    <col min="2821" max="3072" width="9.140625" style="54"/>
    <col min="3073" max="3073" width="14.42578125" style="54" customWidth="1"/>
    <col min="3074" max="3075" width="30.28515625" style="54" customWidth="1"/>
    <col min="3076" max="3076" width="50" style="54" customWidth="1"/>
    <col min="3077" max="3328" width="9.140625" style="54"/>
    <col min="3329" max="3329" width="14.42578125" style="54" customWidth="1"/>
    <col min="3330" max="3331" width="30.28515625" style="54" customWidth="1"/>
    <col min="3332" max="3332" width="50" style="54" customWidth="1"/>
    <col min="3333" max="3584" width="9.140625" style="54"/>
    <col min="3585" max="3585" width="14.42578125" style="54" customWidth="1"/>
    <col min="3586" max="3587" width="30.28515625" style="54" customWidth="1"/>
    <col min="3588" max="3588" width="50" style="54" customWidth="1"/>
    <col min="3589" max="3840" width="9.140625" style="54"/>
    <col min="3841" max="3841" width="14.42578125" style="54" customWidth="1"/>
    <col min="3842" max="3843" width="30.28515625" style="54" customWidth="1"/>
    <col min="3844" max="3844" width="50" style="54" customWidth="1"/>
    <col min="3845" max="4096" width="9.140625" style="54"/>
    <col min="4097" max="4097" width="14.42578125" style="54" customWidth="1"/>
    <col min="4098" max="4099" width="30.28515625" style="54" customWidth="1"/>
    <col min="4100" max="4100" width="50" style="54" customWidth="1"/>
    <col min="4101" max="4352" width="9.140625" style="54"/>
    <col min="4353" max="4353" width="14.42578125" style="54" customWidth="1"/>
    <col min="4354" max="4355" width="30.28515625" style="54" customWidth="1"/>
    <col min="4356" max="4356" width="50" style="54" customWidth="1"/>
    <col min="4357" max="4608" width="9.140625" style="54"/>
    <col min="4609" max="4609" width="14.42578125" style="54" customWidth="1"/>
    <col min="4610" max="4611" width="30.28515625" style="54" customWidth="1"/>
    <col min="4612" max="4612" width="50" style="54" customWidth="1"/>
    <col min="4613" max="4864" width="9.140625" style="54"/>
    <col min="4865" max="4865" width="14.42578125" style="54" customWidth="1"/>
    <col min="4866" max="4867" width="30.28515625" style="54" customWidth="1"/>
    <col min="4868" max="4868" width="50" style="54" customWidth="1"/>
    <col min="4869" max="5120" width="9.140625" style="54"/>
    <col min="5121" max="5121" width="14.42578125" style="54" customWidth="1"/>
    <col min="5122" max="5123" width="30.28515625" style="54" customWidth="1"/>
    <col min="5124" max="5124" width="50" style="54" customWidth="1"/>
    <col min="5125" max="5376" width="9.140625" style="54"/>
    <col min="5377" max="5377" width="14.42578125" style="54" customWidth="1"/>
    <col min="5378" max="5379" width="30.28515625" style="54" customWidth="1"/>
    <col min="5380" max="5380" width="50" style="54" customWidth="1"/>
    <col min="5381" max="5632" width="9.140625" style="54"/>
    <col min="5633" max="5633" width="14.42578125" style="54" customWidth="1"/>
    <col min="5634" max="5635" width="30.28515625" style="54" customWidth="1"/>
    <col min="5636" max="5636" width="50" style="54" customWidth="1"/>
    <col min="5637" max="5888" width="9.140625" style="54"/>
    <col min="5889" max="5889" width="14.42578125" style="54" customWidth="1"/>
    <col min="5890" max="5891" width="30.28515625" style="54" customWidth="1"/>
    <col min="5892" max="5892" width="50" style="54" customWidth="1"/>
    <col min="5893" max="6144" width="9.140625" style="54"/>
    <col min="6145" max="6145" width="14.42578125" style="54" customWidth="1"/>
    <col min="6146" max="6147" width="30.28515625" style="54" customWidth="1"/>
    <col min="6148" max="6148" width="50" style="54" customWidth="1"/>
    <col min="6149" max="6400" width="9.140625" style="54"/>
    <col min="6401" max="6401" width="14.42578125" style="54" customWidth="1"/>
    <col min="6402" max="6403" width="30.28515625" style="54" customWidth="1"/>
    <col min="6404" max="6404" width="50" style="54" customWidth="1"/>
    <col min="6405" max="6656" width="9.140625" style="54"/>
    <col min="6657" max="6657" width="14.42578125" style="54" customWidth="1"/>
    <col min="6658" max="6659" width="30.28515625" style="54" customWidth="1"/>
    <col min="6660" max="6660" width="50" style="54" customWidth="1"/>
    <col min="6661" max="6912" width="9.140625" style="54"/>
    <col min="6913" max="6913" width="14.42578125" style="54" customWidth="1"/>
    <col min="6914" max="6915" width="30.28515625" style="54" customWidth="1"/>
    <col min="6916" max="6916" width="50" style="54" customWidth="1"/>
    <col min="6917" max="7168" width="9.140625" style="54"/>
    <col min="7169" max="7169" width="14.42578125" style="54" customWidth="1"/>
    <col min="7170" max="7171" width="30.28515625" style="54" customWidth="1"/>
    <col min="7172" max="7172" width="50" style="54" customWidth="1"/>
    <col min="7173" max="7424" width="9.140625" style="54"/>
    <col min="7425" max="7425" width="14.42578125" style="54" customWidth="1"/>
    <col min="7426" max="7427" width="30.28515625" style="54" customWidth="1"/>
    <col min="7428" max="7428" width="50" style="54" customWidth="1"/>
    <col min="7429" max="7680" width="9.140625" style="54"/>
    <col min="7681" max="7681" width="14.42578125" style="54" customWidth="1"/>
    <col min="7682" max="7683" width="30.28515625" style="54" customWidth="1"/>
    <col min="7684" max="7684" width="50" style="54" customWidth="1"/>
    <col min="7685" max="7936" width="9.140625" style="54"/>
    <col min="7937" max="7937" width="14.42578125" style="54" customWidth="1"/>
    <col min="7938" max="7939" width="30.28515625" style="54" customWidth="1"/>
    <col min="7940" max="7940" width="50" style="54" customWidth="1"/>
    <col min="7941" max="8192" width="9.140625" style="54"/>
    <col min="8193" max="8193" width="14.42578125" style="54" customWidth="1"/>
    <col min="8194" max="8195" width="30.28515625" style="54" customWidth="1"/>
    <col min="8196" max="8196" width="50" style="54" customWidth="1"/>
    <col min="8197" max="8448" width="9.140625" style="54"/>
    <col min="8449" max="8449" width="14.42578125" style="54" customWidth="1"/>
    <col min="8450" max="8451" width="30.28515625" style="54" customWidth="1"/>
    <col min="8452" max="8452" width="50" style="54" customWidth="1"/>
    <col min="8453" max="8704" width="9.140625" style="54"/>
    <col min="8705" max="8705" width="14.42578125" style="54" customWidth="1"/>
    <col min="8706" max="8707" width="30.28515625" style="54" customWidth="1"/>
    <col min="8708" max="8708" width="50" style="54" customWidth="1"/>
    <col min="8709" max="8960" width="9.140625" style="54"/>
    <col min="8961" max="8961" width="14.42578125" style="54" customWidth="1"/>
    <col min="8962" max="8963" width="30.28515625" style="54" customWidth="1"/>
    <col min="8964" max="8964" width="50" style="54" customWidth="1"/>
    <col min="8965" max="9216" width="9.140625" style="54"/>
    <col min="9217" max="9217" width="14.42578125" style="54" customWidth="1"/>
    <col min="9218" max="9219" width="30.28515625" style="54" customWidth="1"/>
    <col min="9220" max="9220" width="50" style="54" customWidth="1"/>
    <col min="9221" max="9472" width="9.140625" style="54"/>
    <col min="9473" max="9473" width="14.42578125" style="54" customWidth="1"/>
    <col min="9474" max="9475" width="30.28515625" style="54" customWidth="1"/>
    <col min="9476" max="9476" width="50" style="54" customWidth="1"/>
    <col min="9477" max="9728" width="9.140625" style="54"/>
    <col min="9729" max="9729" width="14.42578125" style="54" customWidth="1"/>
    <col min="9730" max="9731" width="30.28515625" style="54" customWidth="1"/>
    <col min="9732" max="9732" width="50" style="54" customWidth="1"/>
    <col min="9733" max="9984" width="9.140625" style="54"/>
    <col min="9985" max="9985" width="14.42578125" style="54" customWidth="1"/>
    <col min="9986" max="9987" width="30.28515625" style="54" customWidth="1"/>
    <col min="9988" max="9988" width="50" style="54" customWidth="1"/>
    <col min="9989" max="10240" width="9.140625" style="54"/>
    <col min="10241" max="10241" width="14.42578125" style="54" customWidth="1"/>
    <col min="10242" max="10243" width="30.28515625" style="54" customWidth="1"/>
    <col min="10244" max="10244" width="50" style="54" customWidth="1"/>
    <col min="10245" max="10496" width="9.140625" style="54"/>
    <col min="10497" max="10497" width="14.42578125" style="54" customWidth="1"/>
    <col min="10498" max="10499" width="30.28515625" style="54" customWidth="1"/>
    <col min="10500" max="10500" width="50" style="54" customWidth="1"/>
    <col min="10501" max="10752" width="9.140625" style="54"/>
    <col min="10753" max="10753" width="14.42578125" style="54" customWidth="1"/>
    <col min="10754" max="10755" width="30.28515625" style="54" customWidth="1"/>
    <col min="10756" max="10756" width="50" style="54" customWidth="1"/>
    <col min="10757" max="11008" width="9.140625" style="54"/>
    <col min="11009" max="11009" width="14.42578125" style="54" customWidth="1"/>
    <col min="11010" max="11011" width="30.28515625" style="54" customWidth="1"/>
    <col min="11012" max="11012" width="50" style="54" customWidth="1"/>
    <col min="11013" max="11264" width="9.140625" style="54"/>
    <col min="11265" max="11265" width="14.42578125" style="54" customWidth="1"/>
    <col min="11266" max="11267" width="30.28515625" style="54" customWidth="1"/>
    <col min="11268" max="11268" width="50" style="54" customWidth="1"/>
    <col min="11269" max="11520" width="9.140625" style="54"/>
    <col min="11521" max="11521" width="14.42578125" style="54" customWidth="1"/>
    <col min="11522" max="11523" width="30.28515625" style="54" customWidth="1"/>
    <col min="11524" max="11524" width="50" style="54" customWidth="1"/>
    <col min="11525" max="11776" width="9.140625" style="54"/>
    <col min="11777" max="11777" width="14.42578125" style="54" customWidth="1"/>
    <col min="11778" max="11779" width="30.28515625" style="54" customWidth="1"/>
    <col min="11780" max="11780" width="50" style="54" customWidth="1"/>
    <col min="11781" max="12032" width="9.140625" style="54"/>
    <col min="12033" max="12033" width="14.42578125" style="54" customWidth="1"/>
    <col min="12034" max="12035" width="30.28515625" style="54" customWidth="1"/>
    <col min="12036" max="12036" width="50" style="54" customWidth="1"/>
    <col min="12037" max="12288" width="9.140625" style="54"/>
    <col min="12289" max="12289" width="14.42578125" style="54" customWidth="1"/>
    <col min="12290" max="12291" width="30.28515625" style="54" customWidth="1"/>
    <col min="12292" max="12292" width="50" style="54" customWidth="1"/>
    <col min="12293" max="12544" width="9.140625" style="54"/>
    <col min="12545" max="12545" width="14.42578125" style="54" customWidth="1"/>
    <col min="12546" max="12547" width="30.28515625" style="54" customWidth="1"/>
    <col min="12548" max="12548" width="50" style="54" customWidth="1"/>
    <col min="12549" max="12800" width="9.140625" style="54"/>
    <col min="12801" max="12801" width="14.42578125" style="54" customWidth="1"/>
    <col min="12802" max="12803" width="30.28515625" style="54" customWidth="1"/>
    <col min="12804" max="12804" width="50" style="54" customWidth="1"/>
    <col min="12805" max="13056" width="9.140625" style="54"/>
    <col min="13057" max="13057" width="14.42578125" style="54" customWidth="1"/>
    <col min="13058" max="13059" width="30.28515625" style="54" customWidth="1"/>
    <col min="13060" max="13060" width="50" style="54" customWidth="1"/>
    <col min="13061" max="13312" width="9.140625" style="54"/>
    <col min="13313" max="13313" width="14.42578125" style="54" customWidth="1"/>
    <col min="13314" max="13315" width="30.28515625" style="54" customWidth="1"/>
    <col min="13316" max="13316" width="50" style="54" customWidth="1"/>
    <col min="13317" max="13568" width="9.140625" style="54"/>
    <col min="13569" max="13569" width="14.42578125" style="54" customWidth="1"/>
    <col min="13570" max="13571" width="30.28515625" style="54" customWidth="1"/>
    <col min="13572" max="13572" width="50" style="54" customWidth="1"/>
    <col min="13573" max="13824" width="9.140625" style="54"/>
    <col min="13825" max="13825" width="14.42578125" style="54" customWidth="1"/>
    <col min="13826" max="13827" width="30.28515625" style="54" customWidth="1"/>
    <col min="13828" max="13828" width="50" style="54" customWidth="1"/>
    <col min="13829" max="14080" width="9.140625" style="54"/>
    <col min="14081" max="14081" width="14.42578125" style="54" customWidth="1"/>
    <col min="14082" max="14083" width="30.28515625" style="54" customWidth="1"/>
    <col min="14084" max="14084" width="50" style="54" customWidth="1"/>
    <col min="14085" max="14336" width="9.140625" style="54"/>
    <col min="14337" max="14337" width="14.42578125" style="54" customWidth="1"/>
    <col min="14338" max="14339" width="30.28515625" style="54" customWidth="1"/>
    <col min="14340" max="14340" width="50" style="54" customWidth="1"/>
    <col min="14341" max="14592" width="9.140625" style="54"/>
    <col min="14593" max="14593" width="14.42578125" style="54" customWidth="1"/>
    <col min="14594" max="14595" width="30.28515625" style="54" customWidth="1"/>
    <col min="14596" max="14596" width="50" style="54" customWidth="1"/>
    <col min="14597" max="14848" width="9.140625" style="54"/>
    <col min="14849" max="14849" width="14.42578125" style="54" customWidth="1"/>
    <col min="14850" max="14851" width="30.28515625" style="54" customWidth="1"/>
    <col min="14852" max="14852" width="50" style="54" customWidth="1"/>
    <col min="14853" max="15104" width="9.140625" style="54"/>
    <col min="15105" max="15105" width="14.42578125" style="54" customWidth="1"/>
    <col min="15106" max="15107" width="30.28515625" style="54" customWidth="1"/>
    <col min="15108" max="15108" width="50" style="54" customWidth="1"/>
    <col min="15109" max="15360" width="9.140625" style="54"/>
    <col min="15361" max="15361" width="14.42578125" style="54" customWidth="1"/>
    <col min="15362" max="15363" width="30.28515625" style="54" customWidth="1"/>
    <col min="15364" max="15364" width="50" style="54" customWidth="1"/>
    <col min="15365" max="15616" width="9.140625" style="54"/>
    <col min="15617" max="15617" width="14.42578125" style="54" customWidth="1"/>
    <col min="15618" max="15619" width="30.28515625" style="54" customWidth="1"/>
    <col min="15620" max="15620" width="50" style="54" customWidth="1"/>
    <col min="15621" max="15872" width="9.140625" style="54"/>
    <col min="15873" max="15873" width="14.42578125" style="54" customWidth="1"/>
    <col min="15874" max="15875" width="30.28515625" style="54" customWidth="1"/>
    <col min="15876" max="15876" width="50" style="54" customWidth="1"/>
    <col min="15877" max="16128" width="9.140625" style="54"/>
    <col min="16129" max="16129" width="14.42578125" style="54" customWidth="1"/>
    <col min="16130" max="16131" width="30.28515625" style="54" customWidth="1"/>
    <col min="16132" max="16132" width="50" style="54" customWidth="1"/>
    <col min="16133" max="16384" width="9.140625" style="54"/>
  </cols>
  <sheetData>
    <row r="9" spans="1:4" x14ac:dyDescent="0.2">
      <c r="D9" s="55"/>
    </row>
    <row r="10" spans="1:4" x14ac:dyDescent="0.2">
      <c r="D10" s="55"/>
    </row>
    <row r="11" spans="1:4" ht="24" customHeight="1" x14ac:dyDescent="0.2">
      <c r="D11" s="55"/>
    </row>
    <row r="12" spans="1:4" ht="23.25" customHeight="1" x14ac:dyDescent="0.2">
      <c r="D12" s="55"/>
    </row>
    <row r="13" spans="1:4" ht="23.25" customHeight="1" x14ac:dyDescent="0.2"/>
    <row r="14" spans="1:4" ht="24" hidden="1" customHeight="1" x14ac:dyDescent="0.2"/>
    <row r="15" spans="1:4" s="1" customFormat="1" ht="38.25" customHeight="1" x14ac:dyDescent="0.2">
      <c r="A15" s="192" t="s">
        <v>133</v>
      </c>
      <c r="B15" s="192"/>
      <c r="C15" s="192"/>
      <c r="D15" s="192"/>
    </row>
    <row r="16" spans="1:4" s="1" customFormat="1" ht="15.75" x14ac:dyDescent="0.25">
      <c r="A16" s="56"/>
      <c r="B16" s="5"/>
      <c r="C16" s="57"/>
      <c r="D16" s="58" t="s">
        <v>3</v>
      </c>
    </row>
    <row r="17" spans="1:7" s="1" customFormat="1" ht="25.5" customHeight="1" x14ac:dyDescent="0.2">
      <c r="A17" s="196" t="s">
        <v>1</v>
      </c>
      <c r="B17" s="198" t="s">
        <v>4</v>
      </c>
      <c r="C17" s="200" t="s">
        <v>134</v>
      </c>
      <c r="D17" s="201"/>
    </row>
    <row r="18" spans="1:7" s="1" customFormat="1" ht="23.45" customHeight="1" x14ac:dyDescent="0.2">
      <c r="A18" s="197"/>
      <c r="B18" s="199"/>
      <c r="C18" s="59">
        <v>2022</v>
      </c>
      <c r="D18" s="59">
        <v>2023</v>
      </c>
    </row>
    <row r="19" spans="1:7" s="1" customFormat="1" ht="14.25" x14ac:dyDescent="0.2">
      <c r="A19" s="8" t="s">
        <v>5</v>
      </c>
      <c r="B19" s="46" t="s">
        <v>6</v>
      </c>
      <c r="C19" s="179">
        <f>C20+C24+C29+C33+C35+C37+C40+C42+C46+C22+C31</f>
        <v>150619.40099999998</v>
      </c>
      <c r="D19" s="179">
        <f>D20+D24+D29+D33+D35+D37+D40+D42+D46+D22+D31</f>
        <v>157795.016</v>
      </c>
      <c r="F19" s="65"/>
      <c r="G19" s="65"/>
    </row>
    <row r="20" spans="1:7" s="10" customFormat="1" ht="14.25" x14ac:dyDescent="0.2">
      <c r="A20" s="8" t="s">
        <v>7</v>
      </c>
      <c r="B20" s="46" t="s">
        <v>8</v>
      </c>
      <c r="C20" s="179">
        <f>C21</f>
        <v>101672.8</v>
      </c>
      <c r="D20" s="179">
        <f>D21</f>
        <v>107976.7</v>
      </c>
    </row>
    <row r="21" spans="1:7" s="1" customFormat="1" ht="15" customHeight="1" x14ac:dyDescent="0.25">
      <c r="A21" s="44" t="s">
        <v>9</v>
      </c>
      <c r="B21" s="19" t="s">
        <v>10</v>
      </c>
      <c r="C21" s="180">
        <v>101672.8</v>
      </c>
      <c r="D21" s="180">
        <v>107976.7</v>
      </c>
    </row>
    <row r="22" spans="1:7" s="1" customFormat="1" ht="30" customHeight="1" x14ac:dyDescent="0.2">
      <c r="A22" s="15" t="s">
        <v>11</v>
      </c>
      <c r="B22" s="46" t="s">
        <v>12</v>
      </c>
      <c r="C22" s="179">
        <f>C23</f>
        <v>385.5</v>
      </c>
      <c r="D22" s="179">
        <f>D23</f>
        <v>410.7</v>
      </c>
    </row>
    <row r="23" spans="1:7" s="60" customFormat="1" ht="32.25" customHeight="1" x14ac:dyDescent="0.25">
      <c r="A23" s="14" t="s">
        <v>13</v>
      </c>
      <c r="B23" s="16" t="s">
        <v>14</v>
      </c>
      <c r="C23" s="181">
        <v>385.5</v>
      </c>
      <c r="D23" s="183">
        <v>410.7</v>
      </c>
    </row>
    <row r="24" spans="1:7" s="1" customFormat="1" ht="18" customHeight="1" x14ac:dyDescent="0.2">
      <c r="A24" s="17" t="s">
        <v>15</v>
      </c>
      <c r="B24" s="46" t="s">
        <v>16</v>
      </c>
      <c r="C24" s="179">
        <f>C25+C26+C27+C28</f>
        <v>5756.9</v>
      </c>
      <c r="D24" s="179">
        <f>D25+D26+D27+D28</f>
        <v>5987.2</v>
      </c>
    </row>
    <row r="25" spans="1:7" s="1" customFormat="1" ht="27.75" customHeight="1" x14ac:dyDescent="0.25">
      <c r="A25" s="18" t="s">
        <v>17</v>
      </c>
      <c r="B25" s="19" t="s">
        <v>18</v>
      </c>
      <c r="C25" s="180">
        <v>5077.2</v>
      </c>
      <c r="D25" s="183">
        <v>5280.3</v>
      </c>
    </row>
    <row r="26" spans="1:7" s="1" customFormat="1" ht="20.25" hidden="1" customHeight="1" x14ac:dyDescent="0.2">
      <c r="A26" s="61" t="s">
        <v>19</v>
      </c>
      <c r="B26" s="62" t="s">
        <v>20</v>
      </c>
      <c r="C26" s="182">
        <v>0</v>
      </c>
      <c r="D26" s="180">
        <v>0</v>
      </c>
    </row>
    <row r="27" spans="1:7" s="1" customFormat="1" ht="15" x14ac:dyDescent="0.2">
      <c r="A27" s="20" t="s">
        <v>21</v>
      </c>
      <c r="B27" s="13" t="s">
        <v>22</v>
      </c>
      <c r="C27" s="183">
        <v>646.5</v>
      </c>
      <c r="D27" s="181">
        <v>672.4</v>
      </c>
    </row>
    <row r="28" spans="1:7" s="1" customFormat="1" ht="30" x14ac:dyDescent="0.2">
      <c r="A28" s="20" t="s">
        <v>92</v>
      </c>
      <c r="B28" s="13" t="s">
        <v>91</v>
      </c>
      <c r="C28" s="183">
        <v>33.200000000000003</v>
      </c>
      <c r="D28" s="181">
        <v>34.5</v>
      </c>
    </row>
    <row r="29" spans="1:7" s="1" customFormat="1" ht="15.75" customHeight="1" x14ac:dyDescent="0.2">
      <c r="A29" s="21" t="s">
        <v>23</v>
      </c>
      <c r="B29" s="46" t="s">
        <v>24</v>
      </c>
      <c r="C29" s="179">
        <f>C30</f>
        <v>38.9</v>
      </c>
      <c r="D29" s="179">
        <f>D30</f>
        <v>40.5</v>
      </c>
    </row>
    <row r="30" spans="1:7" s="1" customFormat="1" ht="33" customHeight="1" x14ac:dyDescent="0.2">
      <c r="A30" s="20" t="s">
        <v>68</v>
      </c>
      <c r="B30" s="22" t="s">
        <v>67</v>
      </c>
      <c r="C30" s="183">
        <v>38.9</v>
      </c>
      <c r="D30" s="183">
        <v>40.5</v>
      </c>
    </row>
    <row r="31" spans="1:7" s="1" customFormat="1" ht="42" customHeight="1" x14ac:dyDescent="0.2">
      <c r="A31" s="24" t="s">
        <v>62</v>
      </c>
      <c r="B31" s="25" t="s">
        <v>63</v>
      </c>
      <c r="C31" s="184">
        <f>C32</f>
        <v>1</v>
      </c>
      <c r="D31" s="184">
        <f>D32</f>
        <v>1</v>
      </c>
    </row>
    <row r="32" spans="1:7" s="10" customFormat="1" ht="30.75" customHeight="1" x14ac:dyDescent="0.2">
      <c r="A32" s="20" t="s">
        <v>69</v>
      </c>
      <c r="B32" s="22" t="s">
        <v>135</v>
      </c>
      <c r="C32" s="183">
        <v>1</v>
      </c>
      <c r="D32" s="180">
        <v>1</v>
      </c>
    </row>
    <row r="33" spans="1:4" s="10" customFormat="1" ht="42.75" customHeight="1" x14ac:dyDescent="0.2">
      <c r="A33" s="21" t="s">
        <v>25</v>
      </c>
      <c r="B33" s="46" t="s">
        <v>26</v>
      </c>
      <c r="C33" s="179">
        <f>C34</f>
        <v>23470.496999999999</v>
      </c>
      <c r="D33" s="179">
        <f>D34</f>
        <v>24029.371999999999</v>
      </c>
    </row>
    <row r="34" spans="1:4" s="10" customFormat="1" ht="76.5" customHeight="1" x14ac:dyDescent="0.25">
      <c r="A34" s="12" t="s">
        <v>27</v>
      </c>
      <c r="B34" s="13" t="s">
        <v>28</v>
      </c>
      <c r="C34" s="180">
        <v>23470.496999999999</v>
      </c>
      <c r="D34" s="180">
        <v>24029.371999999999</v>
      </c>
    </row>
    <row r="35" spans="1:4" s="10" customFormat="1" ht="29.25" customHeight="1" x14ac:dyDescent="0.2">
      <c r="A35" s="24" t="s">
        <v>29</v>
      </c>
      <c r="B35" s="25" t="s">
        <v>30</v>
      </c>
      <c r="C35" s="179">
        <f>C36</f>
        <v>1687.3</v>
      </c>
      <c r="D35" s="179">
        <f>D36</f>
        <v>1721.04</v>
      </c>
    </row>
    <row r="36" spans="1:4" s="10" customFormat="1" ht="19.5" customHeight="1" x14ac:dyDescent="0.2">
      <c r="A36" s="27" t="s">
        <v>31</v>
      </c>
      <c r="B36" s="22" t="s">
        <v>32</v>
      </c>
      <c r="C36" s="180">
        <v>1687.3</v>
      </c>
      <c r="D36" s="180">
        <v>1721.04</v>
      </c>
    </row>
    <row r="37" spans="1:4" s="23" customFormat="1" ht="45.75" customHeight="1" x14ac:dyDescent="0.2">
      <c r="A37" s="21" t="s">
        <v>33</v>
      </c>
      <c r="B37" s="46" t="s">
        <v>34</v>
      </c>
      <c r="C37" s="179">
        <f>C38+C39</f>
        <v>16209.204</v>
      </c>
      <c r="D37" s="179">
        <f>D38+D39</f>
        <v>16211.204</v>
      </c>
    </row>
    <row r="38" spans="1:4" s="23" customFormat="1" ht="15.75" customHeight="1" x14ac:dyDescent="0.25">
      <c r="A38" s="12" t="s">
        <v>65</v>
      </c>
      <c r="B38" s="22" t="s">
        <v>35</v>
      </c>
      <c r="C38" s="180">
        <v>16179.204</v>
      </c>
      <c r="D38" s="183">
        <v>16181.204</v>
      </c>
    </row>
    <row r="39" spans="1:4" s="26" customFormat="1" ht="18" customHeight="1" x14ac:dyDescent="0.25">
      <c r="A39" s="12" t="s">
        <v>66</v>
      </c>
      <c r="B39" s="22" t="s">
        <v>64</v>
      </c>
      <c r="C39" s="180">
        <v>30</v>
      </c>
      <c r="D39" s="180">
        <v>30</v>
      </c>
    </row>
    <row r="40" spans="1:4" s="23" customFormat="1" ht="30" customHeight="1" x14ac:dyDescent="0.2">
      <c r="A40" s="21" t="s">
        <v>36</v>
      </c>
      <c r="B40" s="46" t="s">
        <v>37</v>
      </c>
      <c r="C40" s="179">
        <f>C41</f>
        <v>959</v>
      </c>
      <c r="D40" s="179">
        <f>D41</f>
        <v>979</v>
      </c>
    </row>
    <row r="41" spans="1:4" s="23" customFormat="1" ht="32.25" customHeight="1" x14ac:dyDescent="0.25">
      <c r="A41" s="28" t="s">
        <v>38</v>
      </c>
      <c r="B41" s="13" t="s">
        <v>39</v>
      </c>
      <c r="C41" s="180">
        <v>959</v>
      </c>
      <c r="D41" s="183">
        <v>979</v>
      </c>
    </row>
    <row r="42" spans="1:4" s="10" customFormat="1" ht="17.25" customHeight="1" x14ac:dyDescent="0.2">
      <c r="A42" s="21" t="s">
        <v>40</v>
      </c>
      <c r="B42" s="46" t="s">
        <v>41</v>
      </c>
      <c r="C42" s="179">
        <f>SUM(C43:C45)</f>
        <v>438.3</v>
      </c>
      <c r="D42" s="179">
        <f>SUM(D43:D45)</f>
        <v>438.3</v>
      </c>
    </row>
    <row r="43" spans="1:4" s="10" customFormat="1" ht="49.5" customHeight="1" x14ac:dyDescent="0.25">
      <c r="A43" s="28" t="s">
        <v>124</v>
      </c>
      <c r="B43" s="13" t="s">
        <v>123</v>
      </c>
      <c r="C43" s="180">
        <v>15.3</v>
      </c>
      <c r="D43" s="180">
        <v>15.3</v>
      </c>
    </row>
    <row r="44" spans="1:4" s="1" customFormat="1" ht="119.25" customHeight="1" x14ac:dyDescent="0.25">
      <c r="A44" s="28" t="s">
        <v>111</v>
      </c>
      <c r="B44" s="13" t="s">
        <v>112</v>
      </c>
      <c r="C44" s="180">
        <v>90</v>
      </c>
      <c r="D44" s="180">
        <v>100</v>
      </c>
    </row>
    <row r="45" spans="1:4" s="1" customFormat="1" ht="36" customHeight="1" x14ac:dyDescent="0.25">
      <c r="A45" s="28" t="s">
        <v>119</v>
      </c>
      <c r="B45" s="13" t="s">
        <v>120</v>
      </c>
      <c r="C45" s="180">
        <v>333</v>
      </c>
      <c r="D45" s="180">
        <v>323</v>
      </c>
    </row>
    <row r="46" spans="1:4" s="26" customFormat="1" ht="14.25" customHeight="1" x14ac:dyDescent="0.2">
      <c r="A46" s="21" t="s">
        <v>42</v>
      </c>
      <c r="B46" s="46" t="s">
        <v>43</v>
      </c>
      <c r="C46" s="179">
        <f>C47</f>
        <v>0</v>
      </c>
      <c r="D46" s="179">
        <f>D47</f>
        <v>0</v>
      </c>
    </row>
    <row r="47" spans="1:4" s="23" customFormat="1" ht="16.5" customHeight="1" x14ac:dyDescent="0.25">
      <c r="A47" s="28" t="s">
        <v>44</v>
      </c>
      <c r="B47" s="13" t="s">
        <v>45</v>
      </c>
      <c r="C47" s="183">
        <v>0</v>
      </c>
      <c r="D47" s="180">
        <v>0</v>
      </c>
    </row>
    <row r="48" spans="1:4" s="23" customFormat="1" ht="15.75" customHeight="1" x14ac:dyDescent="0.2">
      <c r="A48" s="21" t="s">
        <v>46</v>
      </c>
      <c r="B48" s="46" t="s">
        <v>47</v>
      </c>
      <c r="C48" s="179">
        <f>C49+C65+C67</f>
        <v>1018102.7477499999</v>
      </c>
      <c r="D48" s="179">
        <f>D49+D65+D67</f>
        <v>925025.23344999994</v>
      </c>
    </row>
    <row r="49" spans="1:4" s="23" customFormat="1" ht="30" customHeight="1" x14ac:dyDescent="0.2">
      <c r="A49" s="21" t="s">
        <v>48</v>
      </c>
      <c r="B49" s="46" t="s">
        <v>70</v>
      </c>
      <c r="C49" s="179">
        <f>C50+C53+C57+C62</f>
        <v>1017944.7477499999</v>
      </c>
      <c r="D49" s="179">
        <f>D50+D53+D57+D62</f>
        <v>924866.23344999994</v>
      </c>
    </row>
    <row r="50" spans="1:4" s="23" customFormat="1" ht="28.5" x14ac:dyDescent="0.2">
      <c r="A50" s="30" t="s">
        <v>49</v>
      </c>
      <c r="B50" s="31" t="s">
        <v>71</v>
      </c>
      <c r="C50" s="179">
        <f>C51+C52</f>
        <v>131161.20000000001</v>
      </c>
      <c r="D50" s="179">
        <f>D51+D52</f>
        <v>127193.1</v>
      </c>
    </row>
    <row r="51" spans="1:4" s="10" customFormat="1" ht="33" customHeight="1" x14ac:dyDescent="0.2">
      <c r="A51" s="32" t="s">
        <v>74</v>
      </c>
      <c r="B51" s="33" t="s">
        <v>75</v>
      </c>
      <c r="C51" s="183">
        <v>131161.20000000001</v>
      </c>
      <c r="D51" s="180">
        <v>127193.1</v>
      </c>
    </row>
    <row r="52" spans="1:4" s="1" customFormat="1" ht="30" customHeight="1" x14ac:dyDescent="0.25">
      <c r="A52" s="28" t="s">
        <v>84</v>
      </c>
      <c r="B52" s="13" t="s">
        <v>76</v>
      </c>
      <c r="C52" s="183">
        <v>0</v>
      </c>
      <c r="D52" s="180">
        <v>0</v>
      </c>
    </row>
    <row r="53" spans="1:4" s="1" customFormat="1" ht="27.75" customHeight="1" x14ac:dyDescent="0.2">
      <c r="A53" s="34" t="s">
        <v>50</v>
      </c>
      <c r="B53" s="35" t="s">
        <v>72</v>
      </c>
      <c r="C53" s="179">
        <f>C56+C54+C55</f>
        <v>216707.4</v>
      </c>
      <c r="D53" s="179">
        <f>D56+D54+D55</f>
        <v>194296.6</v>
      </c>
    </row>
    <row r="54" spans="1:4" s="1" customFormat="1" ht="45" customHeight="1" x14ac:dyDescent="0.25">
      <c r="A54" s="28" t="s">
        <v>113</v>
      </c>
      <c r="B54" s="13" t="s">
        <v>114</v>
      </c>
      <c r="C54" s="180">
        <v>4387</v>
      </c>
      <c r="D54" s="180">
        <v>3292.2</v>
      </c>
    </row>
    <row r="55" spans="1:4" s="1" customFormat="1" ht="59.25" customHeight="1" x14ac:dyDescent="0.25">
      <c r="A55" s="28" t="s">
        <v>125</v>
      </c>
      <c r="B55" s="13" t="s">
        <v>126</v>
      </c>
      <c r="C55" s="180">
        <v>27890.1</v>
      </c>
      <c r="D55" s="180">
        <v>27890.1</v>
      </c>
    </row>
    <row r="56" spans="1:4" s="10" customFormat="1" ht="14.25" customHeight="1" x14ac:dyDescent="0.25">
      <c r="A56" s="28" t="s">
        <v>51</v>
      </c>
      <c r="B56" s="13" t="s">
        <v>77</v>
      </c>
      <c r="C56" s="180">
        <f>184430.3+11259.3-11259.3</f>
        <v>184430.3</v>
      </c>
      <c r="D56" s="180">
        <f>163114.3+11259.3-11259.3</f>
        <v>163114.29999999999</v>
      </c>
    </row>
    <row r="57" spans="1:4" s="1" customFormat="1" ht="33" customHeight="1" x14ac:dyDescent="0.2">
      <c r="A57" s="34" t="s">
        <v>52</v>
      </c>
      <c r="B57" s="46" t="s">
        <v>73</v>
      </c>
      <c r="C57" s="185">
        <f>C58+C59+C61+C60</f>
        <v>628460.99999999988</v>
      </c>
      <c r="D57" s="185">
        <f>D58+D59+D61+D60</f>
        <v>562241.5</v>
      </c>
    </row>
    <row r="58" spans="1:4" s="1" customFormat="1" ht="35.25" customHeight="1" x14ac:dyDescent="0.2">
      <c r="A58" s="36" t="s">
        <v>53</v>
      </c>
      <c r="B58" s="13" t="s">
        <v>78</v>
      </c>
      <c r="C58" s="186">
        <v>10364.4</v>
      </c>
      <c r="D58" s="183">
        <v>10364.4</v>
      </c>
    </row>
    <row r="59" spans="1:4" s="1" customFormat="1" ht="32.25" customHeight="1" x14ac:dyDescent="0.2">
      <c r="A59" s="36" t="s">
        <v>85</v>
      </c>
      <c r="B59" s="13" t="s">
        <v>79</v>
      </c>
      <c r="C59" s="180">
        <v>22608.3</v>
      </c>
      <c r="D59" s="180">
        <v>22608.3</v>
      </c>
    </row>
    <row r="60" spans="1:4" s="1" customFormat="1" ht="59.25" customHeight="1" x14ac:dyDescent="0.2">
      <c r="A60" s="32" t="s">
        <v>54</v>
      </c>
      <c r="B60" s="13" t="s">
        <v>80</v>
      </c>
      <c r="C60" s="180">
        <v>68.2</v>
      </c>
      <c r="D60" s="183">
        <v>6.5</v>
      </c>
    </row>
    <row r="61" spans="1:4" s="10" customFormat="1" ht="12" customHeight="1" x14ac:dyDescent="0.25">
      <c r="A61" s="28" t="s">
        <v>55</v>
      </c>
      <c r="B61" s="13" t="s">
        <v>81</v>
      </c>
      <c r="C61" s="187">
        <v>595420.1</v>
      </c>
      <c r="D61" s="180">
        <v>529262.30000000005</v>
      </c>
    </row>
    <row r="62" spans="1:4" s="1" customFormat="1" ht="15.75" customHeight="1" x14ac:dyDescent="0.2">
      <c r="A62" s="21" t="s">
        <v>56</v>
      </c>
      <c r="B62" s="46" t="s">
        <v>82</v>
      </c>
      <c r="C62" s="179">
        <f>C63+C64</f>
        <v>41615.147750000004</v>
      </c>
      <c r="D62" s="179">
        <f>D63+D64</f>
        <v>41135.033450000003</v>
      </c>
    </row>
    <row r="63" spans="1:4" s="1" customFormat="1" ht="45.75" customHeight="1" x14ac:dyDescent="0.2">
      <c r="A63" s="32" t="s">
        <v>86</v>
      </c>
      <c r="B63" s="22" t="s">
        <v>83</v>
      </c>
      <c r="C63" s="180">
        <v>2594.24775</v>
      </c>
      <c r="D63" s="183">
        <v>2114.1334499999998</v>
      </c>
    </row>
    <row r="64" spans="1:4" s="1" customFormat="1" ht="77.25" customHeight="1" x14ac:dyDescent="0.2">
      <c r="A64" s="32" t="s">
        <v>128</v>
      </c>
      <c r="B64" s="22" t="s">
        <v>127</v>
      </c>
      <c r="C64" s="180">
        <v>39020.9</v>
      </c>
      <c r="D64" s="180">
        <v>39020.9</v>
      </c>
    </row>
    <row r="65" spans="1:5" s="1" customFormat="1" ht="16.5" customHeight="1" x14ac:dyDescent="0.2">
      <c r="A65" s="21" t="s">
        <v>57</v>
      </c>
      <c r="B65" s="46" t="s">
        <v>58</v>
      </c>
      <c r="C65" s="188">
        <f>C66</f>
        <v>185</v>
      </c>
      <c r="D65" s="188">
        <f>D66</f>
        <v>186</v>
      </c>
    </row>
    <row r="66" spans="1:5" s="1" customFormat="1" ht="44.25" customHeight="1" x14ac:dyDescent="0.25">
      <c r="A66" s="38" t="s">
        <v>59</v>
      </c>
      <c r="B66" s="13" t="s">
        <v>136</v>
      </c>
      <c r="C66" s="189">
        <v>185</v>
      </c>
      <c r="D66" s="183">
        <v>186</v>
      </c>
    </row>
    <row r="67" spans="1:5" s="1" customFormat="1" ht="19.5" customHeight="1" x14ac:dyDescent="0.2">
      <c r="A67" s="48" t="s">
        <v>87</v>
      </c>
      <c r="B67" s="46" t="s">
        <v>88</v>
      </c>
      <c r="C67" s="190">
        <f>C69+C68</f>
        <v>-27</v>
      </c>
      <c r="D67" s="190">
        <f>D69+D68</f>
        <v>-27</v>
      </c>
    </row>
    <row r="68" spans="1:5" s="1" customFormat="1" ht="44.25" customHeight="1" x14ac:dyDescent="0.25">
      <c r="A68" s="38" t="s">
        <v>137</v>
      </c>
      <c r="B68" s="13" t="s">
        <v>107</v>
      </c>
      <c r="C68" s="189">
        <v>-27</v>
      </c>
      <c r="D68" s="189">
        <v>-27</v>
      </c>
    </row>
    <row r="69" spans="1:5" s="1" customFormat="1" ht="30" customHeight="1" x14ac:dyDescent="0.25">
      <c r="A69" s="28" t="s">
        <v>60</v>
      </c>
      <c r="B69" s="13" t="s">
        <v>89</v>
      </c>
      <c r="C69" s="189">
        <v>0</v>
      </c>
      <c r="D69" s="189">
        <v>0</v>
      </c>
    </row>
    <row r="70" spans="1:5" s="1" customFormat="1" ht="14.25" customHeight="1" x14ac:dyDescent="0.2">
      <c r="A70" s="202" t="s">
        <v>61</v>
      </c>
      <c r="B70" s="203"/>
      <c r="C70" s="179">
        <f>C48+C19</f>
        <v>1168722.1487499999</v>
      </c>
      <c r="D70" s="179">
        <f>D48+D19</f>
        <v>1082820.24945</v>
      </c>
    </row>
    <row r="71" spans="1:5" s="1" customFormat="1" ht="14.25" customHeight="1" x14ac:dyDescent="0.25">
      <c r="A71" s="40"/>
      <c r="B71" s="41"/>
      <c r="C71" s="63"/>
      <c r="D71" s="64"/>
    </row>
    <row r="72" spans="1:5" s="1" customFormat="1" ht="15" x14ac:dyDescent="0.25">
      <c r="A72" s="43" t="s">
        <v>2</v>
      </c>
      <c r="C72" s="9"/>
      <c r="D72" s="195" t="s">
        <v>0</v>
      </c>
      <c r="E72" s="195"/>
    </row>
  </sheetData>
  <mergeCells count="6">
    <mergeCell ref="D72:E72"/>
    <mergeCell ref="A15:D15"/>
    <mergeCell ref="A17:A18"/>
    <mergeCell ref="B17:B18"/>
    <mergeCell ref="C17:D17"/>
    <mergeCell ref="A70:B70"/>
  </mergeCells>
  <hyperlinks>
    <hyperlink ref="A23" r:id="rId1" display="http://www.consultant.ru/cons/cgi/online.cgi?req=doc&amp;base=LAW&amp;n=198941&amp;rnd=235642.187433877&amp;dst=100606&amp;fld=134" xr:uid="{00000000-0004-0000-0100-000000000000}"/>
    <hyperlink ref="A25" r:id="rId2" display="http://www.consultant.ru/cons/cgi/online.cgi?req=doc&amp;base=LAW&amp;n=208015&amp;rnd=235642.514532630&amp;dst=103572&amp;fld=134" xr:uid="{00000000-0004-0000-0100-000001000000}"/>
    <hyperlink ref="A43" r:id="rId3" location="dst0" display="http://www.consultant.ru/document/cons_doc_LAW_349551/ - dst0" xr:uid="{00000000-0004-0000-0100-000002000000}"/>
  </hyperlinks>
  <pageMargins left="0.78740157480314965" right="0.39370078740157483" top="0.6692913385826772" bottom="0.39370078740157483" header="0.51181102362204722" footer="0"/>
  <pageSetup paperSize="9" scale="70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4:E697"/>
  <sheetViews>
    <sheetView showGridLines="0" workbookViewId="0">
      <selection activeCell="J690" sqref="J690"/>
    </sheetView>
  </sheetViews>
  <sheetFormatPr defaultColWidth="9.140625" defaultRowHeight="15.75" x14ac:dyDescent="0.25"/>
  <cols>
    <col min="1" max="1" width="70" style="70" customWidth="1"/>
    <col min="2" max="2" width="12.5703125" style="80" customWidth="1"/>
    <col min="3" max="3" width="8" style="80" customWidth="1"/>
    <col min="4" max="4" width="9.5703125" style="80" customWidth="1"/>
    <col min="5" max="5" width="12" style="70" customWidth="1"/>
    <col min="6" max="238" width="9.140625" style="70" customWidth="1"/>
    <col min="239" max="253" width="9.140625" style="70"/>
    <col min="254" max="254" width="65.28515625" style="70" customWidth="1"/>
    <col min="255" max="255" width="9.85546875" style="70" customWidth="1"/>
    <col min="256" max="256" width="5.7109375" style="70" customWidth="1"/>
    <col min="257" max="257" width="7.140625" style="70" customWidth="1"/>
    <col min="258" max="258" width="9.140625" style="70" customWidth="1"/>
    <col min="259" max="259" width="12.42578125" style="70" customWidth="1"/>
    <col min="260" max="260" width="12.140625" style="70" customWidth="1"/>
    <col min="261" max="494" width="9.140625" style="70" customWidth="1"/>
    <col min="495" max="509" width="9.140625" style="70"/>
    <col min="510" max="510" width="65.28515625" style="70" customWidth="1"/>
    <col min="511" max="511" width="9.85546875" style="70" customWidth="1"/>
    <col min="512" max="512" width="5.7109375" style="70" customWidth="1"/>
    <col min="513" max="513" width="7.140625" style="70" customWidth="1"/>
    <col min="514" max="514" width="9.140625" style="70" customWidth="1"/>
    <col min="515" max="515" width="12.42578125" style="70" customWidth="1"/>
    <col min="516" max="516" width="12.140625" style="70" customWidth="1"/>
    <col min="517" max="750" width="9.140625" style="70" customWidth="1"/>
    <col min="751" max="765" width="9.140625" style="70"/>
    <col min="766" max="766" width="65.28515625" style="70" customWidth="1"/>
    <col min="767" max="767" width="9.85546875" style="70" customWidth="1"/>
    <col min="768" max="768" width="5.7109375" style="70" customWidth="1"/>
    <col min="769" max="769" width="7.140625" style="70" customWidth="1"/>
    <col min="770" max="770" width="9.140625" style="70" customWidth="1"/>
    <col min="771" max="771" width="12.42578125" style="70" customWidth="1"/>
    <col min="772" max="772" width="12.140625" style="70" customWidth="1"/>
    <col min="773" max="1006" width="9.140625" style="70" customWidth="1"/>
    <col min="1007" max="1021" width="9.140625" style="70"/>
    <col min="1022" max="1022" width="65.28515625" style="70" customWidth="1"/>
    <col min="1023" max="1023" width="9.85546875" style="70" customWidth="1"/>
    <col min="1024" max="1024" width="5.7109375" style="70" customWidth="1"/>
    <col min="1025" max="1025" width="7.140625" style="70" customWidth="1"/>
    <col min="1026" max="1026" width="9.140625" style="70" customWidth="1"/>
    <col min="1027" max="1027" width="12.42578125" style="70" customWidth="1"/>
    <col min="1028" max="1028" width="12.140625" style="70" customWidth="1"/>
    <col min="1029" max="1262" width="9.140625" style="70" customWidth="1"/>
    <col min="1263" max="1277" width="9.140625" style="70"/>
    <col min="1278" max="1278" width="65.28515625" style="70" customWidth="1"/>
    <col min="1279" max="1279" width="9.85546875" style="70" customWidth="1"/>
    <col min="1280" max="1280" width="5.7109375" style="70" customWidth="1"/>
    <col min="1281" max="1281" width="7.140625" style="70" customWidth="1"/>
    <col min="1282" max="1282" width="9.140625" style="70" customWidth="1"/>
    <col min="1283" max="1283" width="12.42578125" style="70" customWidth="1"/>
    <col min="1284" max="1284" width="12.140625" style="70" customWidth="1"/>
    <col min="1285" max="1518" width="9.140625" style="70" customWidth="1"/>
    <col min="1519" max="1533" width="9.140625" style="70"/>
    <col min="1534" max="1534" width="65.28515625" style="70" customWidth="1"/>
    <col min="1535" max="1535" width="9.85546875" style="70" customWidth="1"/>
    <col min="1536" max="1536" width="5.7109375" style="70" customWidth="1"/>
    <col min="1537" max="1537" width="7.140625" style="70" customWidth="1"/>
    <col min="1538" max="1538" width="9.140625" style="70" customWidth="1"/>
    <col min="1539" max="1539" width="12.42578125" style="70" customWidth="1"/>
    <col min="1540" max="1540" width="12.140625" style="70" customWidth="1"/>
    <col min="1541" max="1774" width="9.140625" style="70" customWidth="1"/>
    <col min="1775" max="1789" width="9.140625" style="70"/>
    <col min="1790" max="1790" width="65.28515625" style="70" customWidth="1"/>
    <col min="1791" max="1791" width="9.85546875" style="70" customWidth="1"/>
    <col min="1792" max="1792" width="5.7109375" style="70" customWidth="1"/>
    <col min="1793" max="1793" width="7.140625" style="70" customWidth="1"/>
    <col min="1794" max="1794" width="9.140625" style="70" customWidth="1"/>
    <col min="1795" max="1795" width="12.42578125" style="70" customWidth="1"/>
    <col min="1796" max="1796" width="12.140625" style="70" customWidth="1"/>
    <col min="1797" max="2030" width="9.140625" style="70" customWidth="1"/>
    <col min="2031" max="2045" width="9.140625" style="70"/>
    <col min="2046" max="2046" width="65.28515625" style="70" customWidth="1"/>
    <col min="2047" max="2047" width="9.85546875" style="70" customWidth="1"/>
    <col min="2048" max="2048" width="5.7109375" style="70" customWidth="1"/>
    <col min="2049" max="2049" width="7.140625" style="70" customWidth="1"/>
    <col min="2050" max="2050" width="9.140625" style="70" customWidth="1"/>
    <col min="2051" max="2051" width="12.42578125" style="70" customWidth="1"/>
    <col min="2052" max="2052" width="12.140625" style="70" customWidth="1"/>
    <col min="2053" max="2286" width="9.140625" style="70" customWidth="1"/>
    <col min="2287" max="2301" width="9.140625" style="70"/>
    <col min="2302" max="2302" width="65.28515625" style="70" customWidth="1"/>
    <col min="2303" max="2303" width="9.85546875" style="70" customWidth="1"/>
    <col min="2304" max="2304" width="5.7109375" style="70" customWidth="1"/>
    <col min="2305" max="2305" width="7.140625" style="70" customWidth="1"/>
    <col min="2306" max="2306" width="9.140625" style="70" customWidth="1"/>
    <col min="2307" max="2307" width="12.42578125" style="70" customWidth="1"/>
    <col min="2308" max="2308" width="12.140625" style="70" customWidth="1"/>
    <col min="2309" max="2542" width="9.140625" style="70" customWidth="1"/>
    <col min="2543" max="2557" width="9.140625" style="70"/>
    <col min="2558" max="2558" width="65.28515625" style="70" customWidth="1"/>
    <col min="2559" max="2559" width="9.85546875" style="70" customWidth="1"/>
    <col min="2560" max="2560" width="5.7109375" style="70" customWidth="1"/>
    <col min="2561" max="2561" width="7.140625" style="70" customWidth="1"/>
    <col min="2562" max="2562" width="9.140625" style="70" customWidth="1"/>
    <col min="2563" max="2563" width="12.42578125" style="70" customWidth="1"/>
    <col min="2564" max="2564" width="12.140625" style="70" customWidth="1"/>
    <col min="2565" max="2798" width="9.140625" style="70" customWidth="1"/>
    <col min="2799" max="2813" width="9.140625" style="70"/>
    <col min="2814" max="2814" width="65.28515625" style="70" customWidth="1"/>
    <col min="2815" max="2815" width="9.85546875" style="70" customWidth="1"/>
    <col min="2816" max="2816" width="5.7109375" style="70" customWidth="1"/>
    <col min="2817" max="2817" width="7.140625" style="70" customWidth="1"/>
    <col min="2818" max="2818" width="9.140625" style="70" customWidth="1"/>
    <col min="2819" max="2819" width="12.42578125" style="70" customWidth="1"/>
    <col min="2820" max="2820" width="12.140625" style="70" customWidth="1"/>
    <col min="2821" max="3054" width="9.140625" style="70" customWidth="1"/>
    <col min="3055" max="3069" width="9.140625" style="70"/>
    <col min="3070" max="3070" width="65.28515625" style="70" customWidth="1"/>
    <col min="3071" max="3071" width="9.85546875" style="70" customWidth="1"/>
    <col min="3072" max="3072" width="5.7109375" style="70" customWidth="1"/>
    <col min="3073" max="3073" width="7.140625" style="70" customWidth="1"/>
    <col min="3074" max="3074" width="9.140625" style="70" customWidth="1"/>
    <col min="3075" max="3075" width="12.42578125" style="70" customWidth="1"/>
    <col min="3076" max="3076" width="12.140625" style="70" customWidth="1"/>
    <col min="3077" max="3310" width="9.140625" style="70" customWidth="1"/>
    <col min="3311" max="3325" width="9.140625" style="70"/>
    <col min="3326" max="3326" width="65.28515625" style="70" customWidth="1"/>
    <col min="3327" max="3327" width="9.85546875" style="70" customWidth="1"/>
    <col min="3328" max="3328" width="5.7109375" style="70" customWidth="1"/>
    <col min="3329" max="3329" width="7.140625" style="70" customWidth="1"/>
    <col min="3330" max="3330" width="9.140625" style="70" customWidth="1"/>
    <col min="3331" max="3331" width="12.42578125" style="70" customWidth="1"/>
    <col min="3332" max="3332" width="12.140625" style="70" customWidth="1"/>
    <col min="3333" max="3566" width="9.140625" style="70" customWidth="1"/>
    <col min="3567" max="3581" width="9.140625" style="70"/>
    <col min="3582" max="3582" width="65.28515625" style="70" customWidth="1"/>
    <col min="3583" max="3583" width="9.85546875" style="70" customWidth="1"/>
    <col min="3584" max="3584" width="5.7109375" style="70" customWidth="1"/>
    <col min="3585" max="3585" width="7.140625" style="70" customWidth="1"/>
    <col min="3586" max="3586" width="9.140625" style="70" customWidth="1"/>
    <col min="3587" max="3587" width="12.42578125" style="70" customWidth="1"/>
    <col min="3588" max="3588" width="12.140625" style="70" customWidth="1"/>
    <col min="3589" max="3822" width="9.140625" style="70" customWidth="1"/>
    <col min="3823" max="3837" width="9.140625" style="70"/>
    <col min="3838" max="3838" width="65.28515625" style="70" customWidth="1"/>
    <col min="3839" max="3839" width="9.85546875" style="70" customWidth="1"/>
    <col min="3840" max="3840" width="5.7109375" style="70" customWidth="1"/>
    <col min="3841" max="3841" width="7.140625" style="70" customWidth="1"/>
    <col min="3842" max="3842" width="9.140625" style="70" customWidth="1"/>
    <col min="3843" max="3843" width="12.42578125" style="70" customWidth="1"/>
    <col min="3844" max="3844" width="12.140625" style="70" customWidth="1"/>
    <col min="3845" max="4078" width="9.140625" style="70" customWidth="1"/>
    <col min="4079" max="4093" width="9.140625" style="70"/>
    <col min="4094" max="4094" width="65.28515625" style="70" customWidth="1"/>
    <col min="4095" max="4095" width="9.85546875" style="70" customWidth="1"/>
    <col min="4096" max="4096" width="5.7109375" style="70" customWidth="1"/>
    <col min="4097" max="4097" width="7.140625" style="70" customWidth="1"/>
    <col min="4098" max="4098" width="9.140625" style="70" customWidth="1"/>
    <col min="4099" max="4099" width="12.42578125" style="70" customWidth="1"/>
    <col min="4100" max="4100" width="12.140625" style="70" customWidth="1"/>
    <col min="4101" max="4334" width="9.140625" style="70" customWidth="1"/>
    <col min="4335" max="4349" width="9.140625" style="70"/>
    <col min="4350" max="4350" width="65.28515625" style="70" customWidth="1"/>
    <col min="4351" max="4351" width="9.85546875" style="70" customWidth="1"/>
    <col min="4352" max="4352" width="5.7109375" style="70" customWidth="1"/>
    <col min="4353" max="4353" width="7.140625" style="70" customWidth="1"/>
    <col min="4354" max="4354" width="9.140625" style="70" customWidth="1"/>
    <col min="4355" max="4355" width="12.42578125" style="70" customWidth="1"/>
    <col min="4356" max="4356" width="12.140625" style="70" customWidth="1"/>
    <col min="4357" max="4590" width="9.140625" style="70" customWidth="1"/>
    <col min="4591" max="4605" width="9.140625" style="70"/>
    <col min="4606" max="4606" width="65.28515625" style="70" customWidth="1"/>
    <col min="4607" max="4607" width="9.85546875" style="70" customWidth="1"/>
    <col min="4608" max="4608" width="5.7109375" style="70" customWidth="1"/>
    <col min="4609" max="4609" width="7.140625" style="70" customWidth="1"/>
    <col min="4610" max="4610" width="9.140625" style="70" customWidth="1"/>
    <col min="4611" max="4611" width="12.42578125" style="70" customWidth="1"/>
    <col min="4612" max="4612" width="12.140625" style="70" customWidth="1"/>
    <col min="4613" max="4846" width="9.140625" style="70" customWidth="1"/>
    <col min="4847" max="4861" width="9.140625" style="70"/>
    <col min="4862" max="4862" width="65.28515625" style="70" customWidth="1"/>
    <col min="4863" max="4863" width="9.85546875" style="70" customWidth="1"/>
    <col min="4864" max="4864" width="5.7109375" style="70" customWidth="1"/>
    <col min="4865" max="4865" width="7.140625" style="70" customWidth="1"/>
    <col min="4866" max="4866" width="9.140625" style="70" customWidth="1"/>
    <col min="4867" max="4867" width="12.42578125" style="70" customWidth="1"/>
    <col min="4868" max="4868" width="12.140625" style="70" customWidth="1"/>
    <col min="4869" max="5102" width="9.140625" style="70" customWidth="1"/>
    <col min="5103" max="5117" width="9.140625" style="70"/>
    <col min="5118" max="5118" width="65.28515625" style="70" customWidth="1"/>
    <col min="5119" max="5119" width="9.85546875" style="70" customWidth="1"/>
    <col min="5120" max="5120" width="5.7109375" style="70" customWidth="1"/>
    <col min="5121" max="5121" width="7.140625" style="70" customWidth="1"/>
    <col min="5122" max="5122" width="9.140625" style="70" customWidth="1"/>
    <col min="5123" max="5123" width="12.42578125" style="70" customWidth="1"/>
    <col min="5124" max="5124" width="12.140625" style="70" customWidth="1"/>
    <col min="5125" max="5358" width="9.140625" style="70" customWidth="1"/>
    <col min="5359" max="5373" width="9.140625" style="70"/>
    <col min="5374" max="5374" width="65.28515625" style="70" customWidth="1"/>
    <col min="5375" max="5375" width="9.85546875" style="70" customWidth="1"/>
    <col min="5376" max="5376" width="5.7109375" style="70" customWidth="1"/>
    <col min="5377" max="5377" width="7.140625" style="70" customWidth="1"/>
    <col min="5378" max="5378" width="9.140625" style="70" customWidth="1"/>
    <col min="5379" max="5379" width="12.42578125" style="70" customWidth="1"/>
    <col min="5380" max="5380" width="12.140625" style="70" customWidth="1"/>
    <col min="5381" max="5614" width="9.140625" style="70" customWidth="1"/>
    <col min="5615" max="5629" width="9.140625" style="70"/>
    <col min="5630" max="5630" width="65.28515625" style="70" customWidth="1"/>
    <col min="5631" max="5631" width="9.85546875" style="70" customWidth="1"/>
    <col min="5632" max="5632" width="5.7109375" style="70" customWidth="1"/>
    <col min="5633" max="5633" width="7.140625" style="70" customWidth="1"/>
    <col min="5634" max="5634" width="9.140625" style="70" customWidth="1"/>
    <col min="5635" max="5635" width="12.42578125" style="70" customWidth="1"/>
    <col min="5636" max="5636" width="12.140625" style="70" customWidth="1"/>
    <col min="5637" max="5870" width="9.140625" style="70" customWidth="1"/>
    <col min="5871" max="5885" width="9.140625" style="70"/>
    <col min="5886" max="5886" width="65.28515625" style="70" customWidth="1"/>
    <col min="5887" max="5887" width="9.85546875" style="70" customWidth="1"/>
    <col min="5888" max="5888" width="5.7109375" style="70" customWidth="1"/>
    <col min="5889" max="5889" width="7.140625" style="70" customWidth="1"/>
    <col min="5890" max="5890" width="9.140625" style="70" customWidth="1"/>
    <col min="5891" max="5891" width="12.42578125" style="70" customWidth="1"/>
    <col min="5892" max="5892" width="12.140625" style="70" customWidth="1"/>
    <col min="5893" max="6126" width="9.140625" style="70" customWidth="1"/>
    <col min="6127" max="6141" width="9.140625" style="70"/>
    <col min="6142" max="6142" width="65.28515625" style="70" customWidth="1"/>
    <col min="6143" max="6143" width="9.85546875" style="70" customWidth="1"/>
    <col min="6144" max="6144" width="5.7109375" style="70" customWidth="1"/>
    <col min="6145" max="6145" width="7.140625" style="70" customWidth="1"/>
    <col min="6146" max="6146" width="9.140625" style="70" customWidth="1"/>
    <col min="6147" max="6147" width="12.42578125" style="70" customWidth="1"/>
    <col min="6148" max="6148" width="12.140625" style="70" customWidth="1"/>
    <col min="6149" max="6382" width="9.140625" style="70" customWidth="1"/>
    <col min="6383" max="6397" width="9.140625" style="70"/>
    <col min="6398" max="6398" width="65.28515625" style="70" customWidth="1"/>
    <col min="6399" max="6399" width="9.85546875" style="70" customWidth="1"/>
    <col min="6400" max="6400" width="5.7109375" style="70" customWidth="1"/>
    <col min="6401" max="6401" width="7.140625" style="70" customWidth="1"/>
    <col min="6402" max="6402" width="9.140625" style="70" customWidth="1"/>
    <col min="6403" max="6403" width="12.42578125" style="70" customWidth="1"/>
    <col min="6404" max="6404" width="12.140625" style="70" customWidth="1"/>
    <col min="6405" max="6638" width="9.140625" style="70" customWidth="1"/>
    <col min="6639" max="6653" width="9.140625" style="70"/>
    <col min="6654" max="6654" width="65.28515625" style="70" customWidth="1"/>
    <col min="6655" max="6655" width="9.85546875" style="70" customWidth="1"/>
    <col min="6656" max="6656" width="5.7109375" style="70" customWidth="1"/>
    <col min="6657" max="6657" width="7.140625" style="70" customWidth="1"/>
    <col min="6658" max="6658" width="9.140625" style="70" customWidth="1"/>
    <col min="6659" max="6659" width="12.42578125" style="70" customWidth="1"/>
    <col min="6660" max="6660" width="12.140625" style="70" customWidth="1"/>
    <col min="6661" max="6894" width="9.140625" style="70" customWidth="1"/>
    <col min="6895" max="6909" width="9.140625" style="70"/>
    <col min="6910" max="6910" width="65.28515625" style="70" customWidth="1"/>
    <col min="6911" max="6911" width="9.85546875" style="70" customWidth="1"/>
    <col min="6912" max="6912" width="5.7109375" style="70" customWidth="1"/>
    <col min="6913" max="6913" width="7.140625" style="70" customWidth="1"/>
    <col min="6914" max="6914" width="9.140625" style="70" customWidth="1"/>
    <col min="6915" max="6915" width="12.42578125" style="70" customWidth="1"/>
    <col min="6916" max="6916" width="12.140625" style="70" customWidth="1"/>
    <col min="6917" max="7150" width="9.140625" style="70" customWidth="1"/>
    <col min="7151" max="7165" width="9.140625" style="70"/>
    <col min="7166" max="7166" width="65.28515625" style="70" customWidth="1"/>
    <col min="7167" max="7167" width="9.85546875" style="70" customWidth="1"/>
    <col min="7168" max="7168" width="5.7109375" style="70" customWidth="1"/>
    <col min="7169" max="7169" width="7.140625" style="70" customWidth="1"/>
    <col min="7170" max="7170" width="9.140625" style="70" customWidth="1"/>
    <col min="7171" max="7171" width="12.42578125" style="70" customWidth="1"/>
    <col min="7172" max="7172" width="12.140625" style="70" customWidth="1"/>
    <col min="7173" max="7406" width="9.140625" style="70" customWidth="1"/>
    <col min="7407" max="7421" width="9.140625" style="70"/>
    <col min="7422" max="7422" width="65.28515625" style="70" customWidth="1"/>
    <col min="7423" max="7423" width="9.85546875" style="70" customWidth="1"/>
    <col min="7424" max="7424" width="5.7109375" style="70" customWidth="1"/>
    <col min="7425" max="7425" width="7.140625" style="70" customWidth="1"/>
    <col min="7426" max="7426" width="9.140625" style="70" customWidth="1"/>
    <col min="7427" max="7427" width="12.42578125" style="70" customWidth="1"/>
    <col min="7428" max="7428" width="12.140625" style="70" customWidth="1"/>
    <col min="7429" max="7662" width="9.140625" style="70" customWidth="1"/>
    <col min="7663" max="7677" width="9.140625" style="70"/>
    <col min="7678" max="7678" width="65.28515625" style="70" customWidth="1"/>
    <col min="7679" max="7679" width="9.85546875" style="70" customWidth="1"/>
    <col min="7680" max="7680" width="5.7109375" style="70" customWidth="1"/>
    <col min="7681" max="7681" width="7.140625" style="70" customWidth="1"/>
    <col min="7682" max="7682" width="9.140625" style="70" customWidth="1"/>
    <col min="7683" max="7683" width="12.42578125" style="70" customWidth="1"/>
    <col min="7684" max="7684" width="12.140625" style="70" customWidth="1"/>
    <col min="7685" max="7918" width="9.140625" style="70" customWidth="1"/>
    <col min="7919" max="7933" width="9.140625" style="70"/>
    <col min="7934" max="7934" width="65.28515625" style="70" customWidth="1"/>
    <col min="7935" max="7935" width="9.85546875" style="70" customWidth="1"/>
    <col min="7936" max="7936" width="5.7109375" style="70" customWidth="1"/>
    <col min="7937" max="7937" width="7.140625" style="70" customWidth="1"/>
    <col min="7938" max="7938" width="9.140625" style="70" customWidth="1"/>
    <col min="7939" max="7939" width="12.42578125" style="70" customWidth="1"/>
    <col min="7940" max="7940" width="12.140625" style="70" customWidth="1"/>
    <col min="7941" max="8174" width="9.140625" style="70" customWidth="1"/>
    <col min="8175" max="8189" width="9.140625" style="70"/>
    <col min="8190" max="8190" width="65.28515625" style="70" customWidth="1"/>
    <col min="8191" max="8191" width="9.85546875" style="70" customWidth="1"/>
    <col min="8192" max="8192" width="5.7109375" style="70" customWidth="1"/>
    <col min="8193" max="8193" width="7.140625" style="70" customWidth="1"/>
    <col min="8194" max="8194" width="9.140625" style="70" customWidth="1"/>
    <col min="8195" max="8195" width="12.42578125" style="70" customWidth="1"/>
    <col min="8196" max="8196" width="12.140625" style="70" customWidth="1"/>
    <col min="8197" max="8430" width="9.140625" style="70" customWidth="1"/>
    <col min="8431" max="8445" width="9.140625" style="70"/>
    <col min="8446" max="8446" width="65.28515625" style="70" customWidth="1"/>
    <col min="8447" max="8447" width="9.85546875" style="70" customWidth="1"/>
    <col min="8448" max="8448" width="5.7109375" style="70" customWidth="1"/>
    <col min="8449" max="8449" width="7.140625" style="70" customWidth="1"/>
    <col min="8450" max="8450" width="9.140625" style="70" customWidth="1"/>
    <col min="8451" max="8451" width="12.42578125" style="70" customWidth="1"/>
    <col min="8452" max="8452" width="12.140625" style="70" customWidth="1"/>
    <col min="8453" max="8686" width="9.140625" style="70" customWidth="1"/>
    <col min="8687" max="8701" width="9.140625" style="70"/>
    <col min="8702" max="8702" width="65.28515625" style="70" customWidth="1"/>
    <col min="8703" max="8703" width="9.85546875" style="70" customWidth="1"/>
    <col min="8704" max="8704" width="5.7109375" style="70" customWidth="1"/>
    <col min="8705" max="8705" width="7.140625" style="70" customWidth="1"/>
    <col min="8706" max="8706" width="9.140625" style="70" customWidth="1"/>
    <col min="8707" max="8707" width="12.42578125" style="70" customWidth="1"/>
    <col min="8708" max="8708" width="12.140625" style="70" customWidth="1"/>
    <col min="8709" max="8942" width="9.140625" style="70" customWidth="1"/>
    <col min="8943" max="8957" width="9.140625" style="70"/>
    <col min="8958" max="8958" width="65.28515625" style="70" customWidth="1"/>
    <col min="8959" max="8959" width="9.85546875" style="70" customWidth="1"/>
    <col min="8960" max="8960" width="5.7109375" style="70" customWidth="1"/>
    <col min="8961" max="8961" width="7.140625" style="70" customWidth="1"/>
    <col min="8962" max="8962" width="9.140625" style="70" customWidth="1"/>
    <col min="8963" max="8963" width="12.42578125" style="70" customWidth="1"/>
    <col min="8964" max="8964" width="12.140625" style="70" customWidth="1"/>
    <col min="8965" max="9198" width="9.140625" style="70" customWidth="1"/>
    <col min="9199" max="9213" width="9.140625" style="70"/>
    <col min="9214" max="9214" width="65.28515625" style="70" customWidth="1"/>
    <col min="9215" max="9215" width="9.85546875" style="70" customWidth="1"/>
    <col min="9216" max="9216" width="5.7109375" style="70" customWidth="1"/>
    <col min="9217" max="9217" width="7.140625" style="70" customWidth="1"/>
    <col min="9218" max="9218" width="9.140625" style="70" customWidth="1"/>
    <col min="9219" max="9219" width="12.42578125" style="70" customWidth="1"/>
    <col min="9220" max="9220" width="12.140625" style="70" customWidth="1"/>
    <col min="9221" max="9454" width="9.140625" style="70" customWidth="1"/>
    <col min="9455" max="9469" width="9.140625" style="70"/>
    <col min="9470" max="9470" width="65.28515625" style="70" customWidth="1"/>
    <col min="9471" max="9471" width="9.85546875" style="70" customWidth="1"/>
    <col min="9472" max="9472" width="5.7109375" style="70" customWidth="1"/>
    <col min="9473" max="9473" width="7.140625" style="70" customWidth="1"/>
    <col min="9474" max="9474" width="9.140625" style="70" customWidth="1"/>
    <col min="9475" max="9475" width="12.42578125" style="70" customWidth="1"/>
    <col min="9476" max="9476" width="12.140625" style="70" customWidth="1"/>
    <col min="9477" max="9710" width="9.140625" style="70" customWidth="1"/>
    <col min="9711" max="9725" width="9.140625" style="70"/>
    <col min="9726" max="9726" width="65.28515625" style="70" customWidth="1"/>
    <col min="9727" max="9727" width="9.85546875" style="70" customWidth="1"/>
    <col min="9728" max="9728" width="5.7109375" style="70" customWidth="1"/>
    <col min="9729" max="9729" width="7.140625" style="70" customWidth="1"/>
    <col min="9730" max="9730" width="9.140625" style="70" customWidth="1"/>
    <col min="9731" max="9731" width="12.42578125" style="70" customWidth="1"/>
    <col min="9732" max="9732" width="12.140625" style="70" customWidth="1"/>
    <col min="9733" max="9966" width="9.140625" style="70" customWidth="1"/>
    <col min="9967" max="9981" width="9.140625" style="70"/>
    <col min="9982" max="9982" width="65.28515625" style="70" customWidth="1"/>
    <col min="9983" max="9983" width="9.85546875" style="70" customWidth="1"/>
    <col min="9984" max="9984" width="5.7109375" style="70" customWidth="1"/>
    <col min="9985" max="9985" width="7.140625" style="70" customWidth="1"/>
    <col min="9986" max="9986" width="9.140625" style="70" customWidth="1"/>
    <col min="9987" max="9987" width="12.42578125" style="70" customWidth="1"/>
    <col min="9988" max="9988" width="12.140625" style="70" customWidth="1"/>
    <col min="9989" max="10222" width="9.140625" style="70" customWidth="1"/>
    <col min="10223" max="10237" width="9.140625" style="70"/>
    <col min="10238" max="10238" width="65.28515625" style="70" customWidth="1"/>
    <col min="10239" max="10239" width="9.85546875" style="70" customWidth="1"/>
    <col min="10240" max="10240" width="5.7109375" style="70" customWidth="1"/>
    <col min="10241" max="10241" width="7.140625" style="70" customWidth="1"/>
    <col min="10242" max="10242" width="9.140625" style="70" customWidth="1"/>
    <col min="10243" max="10243" width="12.42578125" style="70" customWidth="1"/>
    <col min="10244" max="10244" width="12.140625" style="70" customWidth="1"/>
    <col min="10245" max="10478" width="9.140625" style="70" customWidth="1"/>
    <col min="10479" max="10493" width="9.140625" style="70"/>
    <col min="10494" max="10494" width="65.28515625" style="70" customWidth="1"/>
    <col min="10495" max="10495" width="9.85546875" style="70" customWidth="1"/>
    <col min="10496" max="10496" width="5.7109375" style="70" customWidth="1"/>
    <col min="10497" max="10497" width="7.140625" style="70" customWidth="1"/>
    <col min="10498" max="10498" width="9.140625" style="70" customWidth="1"/>
    <col min="10499" max="10499" width="12.42578125" style="70" customWidth="1"/>
    <col min="10500" max="10500" width="12.140625" style="70" customWidth="1"/>
    <col min="10501" max="10734" width="9.140625" style="70" customWidth="1"/>
    <col min="10735" max="10749" width="9.140625" style="70"/>
    <col min="10750" max="10750" width="65.28515625" style="70" customWidth="1"/>
    <col min="10751" max="10751" width="9.85546875" style="70" customWidth="1"/>
    <col min="10752" max="10752" width="5.7109375" style="70" customWidth="1"/>
    <col min="10753" max="10753" width="7.140625" style="70" customWidth="1"/>
    <col min="10754" max="10754" width="9.140625" style="70" customWidth="1"/>
    <col min="10755" max="10755" width="12.42578125" style="70" customWidth="1"/>
    <col min="10756" max="10756" width="12.140625" style="70" customWidth="1"/>
    <col min="10757" max="10990" width="9.140625" style="70" customWidth="1"/>
    <col min="10991" max="11005" width="9.140625" style="70"/>
    <col min="11006" max="11006" width="65.28515625" style="70" customWidth="1"/>
    <col min="11007" max="11007" width="9.85546875" style="70" customWidth="1"/>
    <col min="11008" max="11008" width="5.7109375" style="70" customWidth="1"/>
    <col min="11009" max="11009" width="7.140625" style="70" customWidth="1"/>
    <col min="11010" max="11010" width="9.140625" style="70" customWidth="1"/>
    <col min="11011" max="11011" width="12.42578125" style="70" customWidth="1"/>
    <col min="11012" max="11012" width="12.140625" style="70" customWidth="1"/>
    <col min="11013" max="11246" width="9.140625" style="70" customWidth="1"/>
    <col min="11247" max="11261" width="9.140625" style="70"/>
    <col min="11262" max="11262" width="65.28515625" style="70" customWidth="1"/>
    <col min="11263" max="11263" width="9.85546875" style="70" customWidth="1"/>
    <col min="11264" max="11264" width="5.7109375" style="70" customWidth="1"/>
    <col min="11265" max="11265" width="7.140625" style="70" customWidth="1"/>
    <col min="11266" max="11266" width="9.140625" style="70" customWidth="1"/>
    <col min="11267" max="11267" width="12.42578125" style="70" customWidth="1"/>
    <col min="11268" max="11268" width="12.140625" style="70" customWidth="1"/>
    <col min="11269" max="11502" width="9.140625" style="70" customWidth="1"/>
    <col min="11503" max="11517" width="9.140625" style="70"/>
    <col min="11518" max="11518" width="65.28515625" style="70" customWidth="1"/>
    <col min="11519" max="11519" width="9.85546875" style="70" customWidth="1"/>
    <col min="11520" max="11520" width="5.7109375" style="70" customWidth="1"/>
    <col min="11521" max="11521" width="7.140625" style="70" customWidth="1"/>
    <col min="11522" max="11522" width="9.140625" style="70" customWidth="1"/>
    <col min="11523" max="11523" width="12.42578125" style="70" customWidth="1"/>
    <col min="11524" max="11524" width="12.140625" style="70" customWidth="1"/>
    <col min="11525" max="11758" width="9.140625" style="70" customWidth="1"/>
    <col min="11759" max="11773" width="9.140625" style="70"/>
    <col min="11774" max="11774" width="65.28515625" style="70" customWidth="1"/>
    <col min="11775" max="11775" width="9.85546875" style="70" customWidth="1"/>
    <col min="11776" max="11776" width="5.7109375" style="70" customWidth="1"/>
    <col min="11777" max="11777" width="7.140625" style="70" customWidth="1"/>
    <col min="11778" max="11778" width="9.140625" style="70" customWidth="1"/>
    <col min="11779" max="11779" width="12.42578125" style="70" customWidth="1"/>
    <col min="11780" max="11780" width="12.140625" style="70" customWidth="1"/>
    <col min="11781" max="12014" width="9.140625" style="70" customWidth="1"/>
    <col min="12015" max="12029" width="9.140625" style="70"/>
    <col min="12030" max="12030" width="65.28515625" style="70" customWidth="1"/>
    <col min="12031" max="12031" width="9.85546875" style="70" customWidth="1"/>
    <col min="12032" max="12032" width="5.7109375" style="70" customWidth="1"/>
    <col min="12033" max="12033" width="7.140625" style="70" customWidth="1"/>
    <col min="12034" max="12034" width="9.140625" style="70" customWidth="1"/>
    <col min="12035" max="12035" width="12.42578125" style="70" customWidth="1"/>
    <col min="12036" max="12036" width="12.140625" style="70" customWidth="1"/>
    <col min="12037" max="12270" width="9.140625" style="70" customWidth="1"/>
    <col min="12271" max="12285" width="9.140625" style="70"/>
    <col min="12286" max="12286" width="65.28515625" style="70" customWidth="1"/>
    <col min="12287" max="12287" width="9.85546875" style="70" customWidth="1"/>
    <col min="12288" max="12288" width="5.7109375" style="70" customWidth="1"/>
    <col min="12289" max="12289" width="7.140625" style="70" customWidth="1"/>
    <col min="12290" max="12290" width="9.140625" style="70" customWidth="1"/>
    <col min="12291" max="12291" width="12.42578125" style="70" customWidth="1"/>
    <col min="12292" max="12292" width="12.140625" style="70" customWidth="1"/>
    <col min="12293" max="12526" width="9.140625" style="70" customWidth="1"/>
    <col min="12527" max="12541" width="9.140625" style="70"/>
    <col min="12542" max="12542" width="65.28515625" style="70" customWidth="1"/>
    <col min="12543" max="12543" width="9.85546875" style="70" customWidth="1"/>
    <col min="12544" max="12544" width="5.7109375" style="70" customWidth="1"/>
    <col min="12545" max="12545" width="7.140625" style="70" customWidth="1"/>
    <col min="12546" max="12546" width="9.140625" style="70" customWidth="1"/>
    <col min="12547" max="12547" width="12.42578125" style="70" customWidth="1"/>
    <col min="12548" max="12548" width="12.140625" style="70" customWidth="1"/>
    <col min="12549" max="12782" width="9.140625" style="70" customWidth="1"/>
    <col min="12783" max="12797" width="9.140625" style="70"/>
    <col min="12798" max="12798" width="65.28515625" style="70" customWidth="1"/>
    <col min="12799" max="12799" width="9.85546875" style="70" customWidth="1"/>
    <col min="12800" max="12800" width="5.7109375" style="70" customWidth="1"/>
    <col min="12801" max="12801" width="7.140625" style="70" customWidth="1"/>
    <col min="12802" max="12802" width="9.140625" style="70" customWidth="1"/>
    <col min="12803" max="12803" width="12.42578125" style="70" customWidth="1"/>
    <col min="12804" max="12804" width="12.140625" style="70" customWidth="1"/>
    <col min="12805" max="13038" width="9.140625" style="70" customWidth="1"/>
    <col min="13039" max="13053" width="9.140625" style="70"/>
    <col min="13054" max="13054" width="65.28515625" style="70" customWidth="1"/>
    <col min="13055" max="13055" width="9.85546875" style="70" customWidth="1"/>
    <col min="13056" max="13056" width="5.7109375" style="70" customWidth="1"/>
    <col min="13057" max="13057" width="7.140625" style="70" customWidth="1"/>
    <col min="13058" max="13058" width="9.140625" style="70" customWidth="1"/>
    <col min="13059" max="13059" width="12.42578125" style="70" customWidth="1"/>
    <col min="13060" max="13060" width="12.140625" style="70" customWidth="1"/>
    <col min="13061" max="13294" width="9.140625" style="70" customWidth="1"/>
    <col min="13295" max="13309" width="9.140625" style="70"/>
    <col min="13310" max="13310" width="65.28515625" style="70" customWidth="1"/>
    <col min="13311" max="13311" width="9.85546875" style="70" customWidth="1"/>
    <col min="13312" max="13312" width="5.7109375" style="70" customWidth="1"/>
    <col min="13313" max="13313" width="7.140625" style="70" customWidth="1"/>
    <col min="13314" max="13314" width="9.140625" style="70" customWidth="1"/>
    <col min="13315" max="13315" width="12.42578125" style="70" customWidth="1"/>
    <col min="13316" max="13316" width="12.140625" style="70" customWidth="1"/>
    <col min="13317" max="13550" width="9.140625" style="70" customWidth="1"/>
    <col min="13551" max="13565" width="9.140625" style="70"/>
    <col min="13566" max="13566" width="65.28515625" style="70" customWidth="1"/>
    <col min="13567" max="13567" width="9.85546875" style="70" customWidth="1"/>
    <col min="13568" max="13568" width="5.7109375" style="70" customWidth="1"/>
    <col min="13569" max="13569" width="7.140625" style="70" customWidth="1"/>
    <col min="13570" max="13570" width="9.140625" style="70" customWidth="1"/>
    <col min="13571" max="13571" width="12.42578125" style="70" customWidth="1"/>
    <col min="13572" max="13572" width="12.140625" style="70" customWidth="1"/>
    <col min="13573" max="13806" width="9.140625" style="70" customWidth="1"/>
    <col min="13807" max="13821" width="9.140625" style="70"/>
    <col min="13822" max="13822" width="65.28515625" style="70" customWidth="1"/>
    <col min="13823" max="13823" width="9.85546875" style="70" customWidth="1"/>
    <col min="13824" max="13824" width="5.7109375" style="70" customWidth="1"/>
    <col min="13825" max="13825" width="7.140625" style="70" customWidth="1"/>
    <col min="13826" max="13826" width="9.140625" style="70" customWidth="1"/>
    <col min="13827" max="13827" width="12.42578125" style="70" customWidth="1"/>
    <col min="13828" max="13828" width="12.140625" style="70" customWidth="1"/>
    <col min="13829" max="14062" width="9.140625" style="70" customWidth="1"/>
    <col min="14063" max="14077" width="9.140625" style="70"/>
    <col min="14078" max="14078" width="65.28515625" style="70" customWidth="1"/>
    <col min="14079" max="14079" width="9.85546875" style="70" customWidth="1"/>
    <col min="14080" max="14080" width="5.7109375" style="70" customWidth="1"/>
    <col min="14081" max="14081" width="7.140625" style="70" customWidth="1"/>
    <col min="14082" max="14082" width="9.140625" style="70" customWidth="1"/>
    <col min="14083" max="14083" width="12.42578125" style="70" customWidth="1"/>
    <col min="14084" max="14084" width="12.140625" style="70" customWidth="1"/>
    <col min="14085" max="14318" width="9.140625" style="70" customWidth="1"/>
    <col min="14319" max="14333" width="9.140625" style="70"/>
    <col min="14334" max="14334" width="65.28515625" style="70" customWidth="1"/>
    <col min="14335" max="14335" width="9.85546875" style="70" customWidth="1"/>
    <col min="14336" max="14336" width="5.7109375" style="70" customWidth="1"/>
    <col min="14337" max="14337" width="7.140625" style="70" customWidth="1"/>
    <col min="14338" max="14338" width="9.140625" style="70" customWidth="1"/>
    <col min="14339" max="14339" width="12.42578125" style="70" customWidth="1"/>
    <col min="14340" max="14340" width="12.140625" style="70" customWidth="1"/>
    <col min="14341" max="14574" width="9.140625" style="70" customWidth="1"/>
    <col min="14575" max="14589" width="9.140625" style="70"/>
    <col min="14590" max="14590" width="65.28515625" style="70" customWidth="1"/>
    <col min="14591" max="14591" width="9.85546875" style="70" customWidth="1"/>
    <col min="14592" max="14592" width="5.7109375" style="70" customWidth="1"/>
    <col min="14593" max="14593" width="7.140625" style="70" customWidth="1"/>
    <col min="14594" max="14594" width="9.140625" style="70" customWidth="1"/>
    <col min="14595" max="14595" width="12.42578125" style="70" customWidth="1"/>
    <col min="14596" max="14596" width="12.140625" style="70" customWidth="1"/>
    <col min="14597" max="14830" width="9.140625" style="70" customWidth="1"/>
    <col min="14831" max="14845" width="9.140625" style="70"/>
    <col min="14846" max="14846" width="65.28515625" style="70" customWidth="1"/>
    <col min="14847" max="14847" width="9.85546875" style="70" customWidth="1"/>
    <col min="14848" max="14848" width="5.7109375" style="70" customWidth="1"/>
    <col min="14849" max="14849" width="7.140625" style="70" customWidth="1"/>
    <col min="14850" max="14850" width="9.140625" style="70" customWidth="1"/>
    <col min="14851" max="14851" width="12.42578125" style="70" customWidth="1"/>
    <col min="14852" max="14852" width="12.140625" style="70" customWidth="1"/>
    <col min="14853" max="15086" width="9.140625" style="70" customWidth="1"/>
    <col min="15087" max="15101" width="9.140625" style="70"/>
    <col min="15102" max="15102" width="65.28515625" style="70" customWidth="1"/>
    <col min="15103" max="15103" width="9.85546875" style="70" customWidth="1"/>
    <col min="15104" max="15104" width="5.7109375" style="70" customWidth="1"/>
    <col min="15105" max="15105" width="7.140625" style="70" customWidth="1"/>
    <col min="15106" max="15106" width="9.140625" style="70" customWidth="1"/>
    <col min="15107" max="15107" width="12.42578125" style="70" customWidth="1"/>
    <col min="15108" max="15108" width="12.140625" style="70" customWidth="1"/>
    <col min="15109" max="15342" width="9.140625" style="70" customWidth="1"/>
    <col min="15343" max="15357" width="9.140625" style="70"/>
    <col min="15358" max="15358" width="65.28515625" style="70" customWidth="1"/>
    <col min="15359" max="15359" width="9.85546875" style="70" customWidth="1"/>
    <col min="15360" max="15360" width="5.7109375" style="70" customWidth="1"/>
    <col min="15361" max="15361" width="7.140625" style="70" customWidth="1"/>
    <col min="15362" max="15362" width="9.140625" style="70" customWidth="1"/>
    <col min="15363" max="15363" width="12.42578125" style="70" customWidth="1"/>
    <col min="15364" max="15364" width="12.140625" style="70" customWidth="1"/>
    <col min="15365" max="15598" width="9.140625" style="70" customWidth="1"/>
    <col min="15599" max="15613" width="9.140625" style="70"/>
    <col min="15614" max="15614" width="65.28515625" style="70" customWidth="1"/>
    <col min="15615" max="15615" width="9.85546875" style="70" customWidth="1"/>
    <col min="15616" max="15616" width="5.7109375" style="70" customWidth="1"/>
    <col min="15617" max="15617" width="7.140625" style="70" customWidth="1"/>
    <col min="15618" max="15618" width="9.140625" style="70" customWidth="1"/>
    <col min="15619" max="15619" width="12.42578125" style="70" customWidth="1"/>
    <col min="15620" max="15620" width="12.140625" style="70" customWidth="1"/>
    <col min="15621" max="15854" width="9.140625" style="70" customWidth="1"/>
    <col min="15855" max="15869" width="9.140625" style="70"/>
    <col min="15870" max="15870" width="65.28515625" style="70" customWidth="1"/>
    <col min="15871" max="15871" width="9.85546875" style="70" customWidth="1"/>
    <col min="15872" max="15872" width="5.7109375" style="70" customWidth="1"/>
    <col min="15873" max="15873" width="7.140625" style="70" customWidth="1"/>
    <col min="15874" max="15874" width="9.140625" style="70" customWidth="1"/>
    <col min="15875" max="15875" width="12.42578125" style="70" customWidth="1"/>
    <col min="15876" max="15876" width="12.140625" style="70" customWidth="1"/>
    <col min="15877" max="16110" width="9.140625" style="70" customWidth="1"/>
    <col min="16111" max="16125" width="9.140625" style="70"/>
    <col min="16126" max="16126" width="65.28515625" style="70" customWidth="1"/>
    <col min="16127" max="16127" width="9.85546875" style="70" customWidth="1"/>
    <col min="16128" max="16128" width="5.7109375" style="70" customWidth="1"/>
    <col min="16129" max="16129" width="7.140625" style="70" customWidth="1"/>
    <col min="16130" max="16130" width="9.140625" style="70" customWidth="1"/>
    <col min="16131" max="16131" width="12.42578125" style="70" customWidth="1"/>
    <col min="16132" max="16132" width="12.140625" style="70" customWidth="1"/>
    <col min="16133" max="16366" width="9.140625" style="70" customWidth="1"/>
    <col min="16367" max="16384" width="9.140625" style="70"/>
  </cols>
  <sheetData>
    <row r="14" spans="1:5" ht="53.25" customHeight="1" x14ac:dyDescent="0.3">
      <c r="A14" s="205" t="s">
        <v>703</v>
      </c>
      <c r="B14" s="205"/>
      <c r="C14" s="205"/>
      <c r="D14" s="205"/>
      <c r="E14" s="205"/>
    </row>
    <row r="15" spans="1:5" ht="12.75" customHeight="1" x14ac:dyDescent="0.25">
      <c r="A15" s="74"/>
      <c r="B15" s="82"/>
      <c r="C15" s="82"/>
      <c r="D15" s="82"/>
      <c r="E15" s="69"/>
    </row>
    <row r="16" spans="1:5" ht="16.5" customHeight="1" x14ac:dyDescent="0.25">
      <c r="A16" s="71"/>
      <c r="B16" s="82"/>
      <c r="C16" s="82"/>
      <c r="D16" s="82"/>
      <c r="E16" s="69"/>
    </row>
    <row r="17" spans="1:5" s="73" customFormat="1" ht="12" x14ac:dyDescent="0.2">
      <c r="A17" s="206" t="s">
        <v>695</v>
      </c>
      <c r="B17" s="207" t="s">
        <v>696</v>
      </c>
      <c r="C17" s="207"/>
      <c r="D17" s="207"/>
      <c r="E17" s="206" t="s">
        <v>697</v>
      </c>
    </row>
    <row r="18" spans="1:5" s="73" customFormat="1" ht="27.75" customHeight="1" x14ac:dyDescent="0.2">
      <c r="A18" s="206"/>
      <c r="B18" s="66" t="s">
        <v>698</v>
      </c>
      <c r="C18" s="66" t="s">
        <v>699</v>
      </c>
      <c r="D18" s="67" t="s">
        <v>700</v>
      </c>
      <c r="E18" s="206"/>
    </row>
    <row r="19" spans="1:5" s="73" customFormat="1" ht="12.75" customHeight="1" x14ac:dyDescent="0.2">
      <c r="A19" s="68">
        <v>1</v>
      </c>
      <c r="B19" s="68">
        <v>2</v>
      </c>
      <c r="C19" s="68">
        <v>3</v>
      </c>
      <c r="D19" s="68">
        <v>4</v>
      </c>
      <c r="E19" s="68">
        <v>5</v>
      </c>
    </row>
    <row r="20" spans="1:5" s="75" customFormat="1" ht="31.5" x14ac:dyDescent="0.25">
      <c r="A20" s="76" t="s">
        <v>224</v>
      </c>
      <c r="B20" s="89" t="s">
        <v>225</v>
      </c>
      <c r="C20" s="90" t="s">
        <v>139</v>
      </c>
      <c r="D20" s="91">
        <v>0</v>
      </c>
      <c r="E20" s="77">
        <f>920226.5-10000</f>
        <v>910226.5</v>
      </c>
    </row>
    <row r="21" spans="1:5" ht="31.5" x14ac:dyDescent="0.25">
      <c r="A21" s="78" t="s">
        <v>226</v>
      </c>
      <c r="B21" s="85" t="s">
        <v>227</v>
      </c>
      <c r="C21" s="86" t="s">
        <v>139</v>
      </c>
      <c r="D21" s="87">
        <v>0</v>
      </c>
      <c r="E21" s="79">
        <f>899718.8-10000</f>
        <v>889718.8</v>
      </c>
    </row>
    <row r="22" spans="1:5" ht="31.5" x14ac:dyDescent="0.25">
      <c r="A22" s="78" t="s">
        <v>228</v>
      </c>
      <c r="B22" s="85" t="s">
        <v>229</v>
      </c>
      <c r="C22" s="86" t="s">
        <v>139</v>
      </c>
      <c r="D22" s="87">
        <v>0</v>
      </c>
      <c r="E22" s="79">
        <v>237530.9</v>
      </c>
    </row>
    <row r="23" spans="1:5" ht="31.5" x14ac:dyDescent="0.25">
      <c r="A23" s="78" t="s">
        <v>230</v>
      </c>
      <c r="B23" s="85" t="s">
        <v>231</v>
      </c>
      <c r="C23" s="86" t="s">
        <v>139</v>
      </c>
      <c r="D23" s="87">
        <v>0</v>
      </c>
      <c r="E23" s="79">
        <v>992.1</v>
      </c>
    </row>
    <row r="24" spans="1:5" ht="31.5" x14ac:dyDescent="0.25">
      <c r="A24" s="78" t="s">
        <v>156</v>
      </c>
      <c r="B24" s="85" t="s">
        <v>231</v>
      </c>
      <c r="C24" s="86" t="s">
        <v>157</v>
      </c>
      <c r="D24" s="87">
        <v>0</v>
      </c>
      <c r="E24" s="79">
        <v>992.1</v>
      </c>
    </row>
    <row r="25" spans="1:5" x14ac:dyDescent="0.25">
      <c r="A25" s="78" t="s">
        <v>223</v>
      </c>
      <c r="B25" s="85" t="s">
        <v>231</v>
      </c>
      <c r="C25" s="86" t="s">
        <v>157</v>
      </c>
      <c r="D25" s="87">
        <v>701</v>
      </c>
      <c r="E25" s="79">
        <v>992.1</v>
      </c>
    </row>
    <row r="26" spans="1:5" x14ac:dyDescent="0.25">
      <c r="A26" s="78" t="s">
        <v>232</v>
      </c>
      <c r="B26" s="85" t="s">
        <v>233</v>
      </c>
      <c r="C26" s="86" t="s">
        <v>139</v>
      </c>
      <c r="D26" s="87">
        <v>0</v>
      </c>
      <c r="E26" s="79">
        <v>100</v>
      </c>
    </row>
    <row r="27" spans="1:5" ht="31.5" x14ac:dyDescent="0.25">
      <c r="A27" s="78" t="s">
        <v>156</v>
      </c>
      <c r="B27" s="85" t="s">
        <v>233</v>
      </c>
      <c r="C27" s="86" t="s">
        <v>157</v>
      </c>
      <c r="D27" s="87">
        <v>0</v>
      </c>
      <c r="E27" s="79">
        <v>100</v>
      </c>
    </row>
    <row r="28" spans="1:5" x14ac:dyDescent="0.25">
      <c r="A28" s="78" t="s">
        <v>223</v>
      </c>
      <c r="B28" s="85" t="s">
        <v>233</v>
      </c>
      <c r="C28" s="86" t="s">
        <v>157</v>
      </c>
      <c r="D28" s="87">
        <v>701</v>
      </c>
      <c r="E28" s="79">
        <v>100</v>
      </c>
    </row>
    <row r="29" spans="1:5" x14ac:dyDescent="0.25">
      <c r="A29" s="78" t="s">
        <v>234</v>
      </c>
      <c r="B29" s="85" t="s">
        <v>235</v>
      </c>
      <c r="C29" s="86" t="s">
        <v>139</v>
      </c>
      <c r="D29" s="87">
        <v>0</v>
      </c>
      <c r="E29" s="79">
        <v>30.3</v>
      </c>
    </row>
    <row r="30" spans="1:5" ht="31.5" x14ac:dyDescent="0.25">
      <c r="A30" s="78" t="s">
        <v>156</v>
      </c>
      <c r="B30" s="85" t="s">
        <v>235</v>
      </c>
      <c r="C30" s="86" t="s">
        <v>157</v>
      </c>
      <c r="D30" s="87">
        <v>0</v>
      </c>
      <c r="E30" s="79">
        <v>30.3</v>
      </c>
    </row>
    <row r="31" spans="1:5" x14ac:dyDescent="0.25">
      <c r="A31" s="78" t="s">
        <v>223</v>
      </c>
      <c r="B31" s="85" t="s">
        <v>235</v>
      </c>
      <c r="C31" s="86" t="s">
        <v>157</v>
      </c>
      <c r="D31" s="87">
        <v>701</v>
      </c>
      <c r="E31" s="79">
        <v>30.3</v>
      </c>
    </row>
    <row r="32" spans="1:5" x14ac:dyDescent="0.25">
      <c r="A32" s="78" t="s">
        <v>171</v>
      </c>
      <c r="B32" s="85" t="s">
        <v>297</v>
      </c>
      <c r="C32" s="86" t="s">
        <v>139</v>
      </c>
      <c r="D32" s="87">
        <v>0</v>
      </c>
      <c r="E32" s="79">
        <v>161</v>
      </c>
    </row>
    <row r="33" spans="1:5" ht="31.5" x14ac:dyDescent="0.25">
      <c r="A33" s="78" t="s">
        <v>156</v>
      </c>
      <c r="B33" s="85" t="s">
        <v>297</v>
      </c>
      <c r="C33" s="86" t="s">
        <v>157</v>
      </c>
      <c r="D33" s="87">
        <v>0</v>
      </c>
      <c r="E33" s="79">
        <v>161</v>
      </c>
    </row>
    <row r="34" spans="1:5" ht="31.5" x14ac:dyDescent="0.25">
      <c r="A34" s="78" t="s">
        <v>168</v>
      </c>
      <c r="B34" s="85" t="s">
        <v>297</v>
      </c>
      <c r="C34" s="86" t="s">
        <v>157</v>
      </c>
      <c r="D34" s="87">
        <v>705</v>
      </c>
      <c r="E34" s="79">
        <v>161</v>
      </c>
    </row>
    <row r="35" spans="1:5" x14ac:dyDescent="0.25">
      <c r="A35" s="78" t="s">
        <v>152</v>
      </c>
      <c r="B35" s="85" t="s">
        <v>236</v>
      </c>
      <c r="C35" s="86" t="s">
        <v>139</v>
      </c>
      <c r="D35" s="87">
        <v>0</v>
      </c>
      <c r="E35" s="79">
        <v>33308.1</v>
      </c>
    </row>
    <row r="36" spans="1:5" ht="31.5" x14ac:dyDescent="0.25">
      <c r="A36" s="78" t="s">
        <v>156</v>
      </c>
      <c r="B36" s="85" t="s">
        <v>236</v>
      </c>
      <c r="C36" s="86" t="s">
        <v>157</v>
      </c>
      <c r="D36" s="87">
        <v>0</v>
      </c>
      <c r="E36" s="79">
        <v>32810.800000000003</v>
      </c>
    </row>
    <row r="37" spans="1:5" x14ac:dyDescent="0.25">
      <c r="A37" s="78" t="s">
        <v>223</v>
      </c>
      <c r="B37" s="85" t="s">
        <v>236</v>
      </c>
      <c r="C37" s="86" t="s">
        <v>157</v>
      </c>
      <c r="D37" s="87">
        <v>701</v>
      </c>
      <c r="E37" s="79">
        <v>32810.800000000003</v>
      </c>
    </row>
    <row r="38" spans="1:5" x14ac:dyDescent="0.25">
      <c r="A38" s="78" t="s">
        <v>179</v>
      </c>
      <c r="B38" s="85" t="s">
        <v>236</v>
      </c>
      <c r="C38" s="86" t="s">
        <v>180</v>
      </c>
      <c r="D38" s="87">
        <v>0</v>
      </c>
      <c r="E38" s="79">
        <v>497.3</v>
      </c>
    </row>
    <row r="39" spans="1:5" x14ac:dyDescent="0.25">
      <c r="A39" s="78" t="s">
        <v>223</v>
      </c>
      <c r="B39" s="85" t="s">
        <v>236</v>
      </c>
      <c r="C39" s="86" t="s">
        <v>180</v>
      </c>
      <c r="D39" s="87">
        <v>701</v>
      </c>
      <c r="E39" s="79">
        <v>497.3</v>
      </c>
    </row>
    <row r="40" spans="1:5" ht="63" x14ac:dyDescent="0.25">
      <c r="A40" s="78" t="s">
        <v>237</v>
      </c>
      <c r="B40" s="85" t="s">
        <v>238</v>
      </c>
      <c r="C40" s="86" t="s">
        <v>139</v>
      </c>
      <c r="D40" s="87">
        <v>0</v>
      </c>
      <c r="E40" s="79">
        <v>199840.2</v>
      </c>
    </row>
    <row r="41" spans="1:5" ht="63" x14ac:dyDescent="0.25">
      <c r="A41" s="78" t="s">
        <v>154</v>
      </c>
      <c r="B41" s="85" t="s">
        <v>238</v>
      </c>
      <c r="C41" s="86" t="s">
        <v>155</v>
      </c>
      <c r="D41" s="87">
        <v>0</v>
      </c>
      <c r="E41" s="79">
        <v>198547.20000000001</v>
      </c>
    </row>
    <row r="42" spans="1:5" x14ac:dyDescent="0.25">
      <c r="A42" s="78" t="s">
        <v>223</v>
      </c>
      <c r="B42" s="85" t="s">
        <v>238</v>
      </c>
      <c r="C42" s="86" t="s">
        <v>155</v>
      </c>
      <c r="D42" s="87">
        <v>701</v>
      </c>
      <c r="E42" s="79">
        <v>198547.20000000001</v>
      </c>
    </row>
    <row r="43" spans="1:5" ht="31.5" x14ac:dyDescent="0.25">
      <c r="A43" s="78" t="s">
        <v>156</v>
      </c>
      <c r="B43" s="85" t="s">
        <v>238</v>
      </c>
      <c r="C43" s="86" t="s">
        <v>157</v>
      </c>
      <c r="D43" s="87">
        <v>0</v>
      </c>
      <c r="E43" s="79">
        <v>1293</v>
      </c>
    </row>
    <row r="44" spans="1:5" x14ac:dyDescent="0.25">
      <c r="A44" s="78" t="s">
        <v>223</v>
      </c>
      <c r="B44" s="85" t="s">
        <v>238</v>
      </c>
      <c r="C44" s="86" t="s">
        <v>157</v>
      </c>
      <c r="D44" s="87">
        <v>701</v>
      </c>
      <c r="E44" s="79">
        <v>1293</v>
      </c>
    </row>
    <row r="45" spans="1:5" ht="94.5" x14ac:dyDescent="0.25">
      <c r="A45" s="78" t="s">
        <v>241</v>
      </c>
      <c r="B45" s="85" t="s">
        <v>242</v>
      </c>
      <c r="C45" s="86" t="s">
        <v>139</v>
      </c>
      <c r="D45" s="87">
        <v>0</v>
      </c>
      <c r="E45" s="79">
        <v>781</v>
      </c>
    </row>
    <row r="46" spans="1:5" ht="31.5" x14ac:dyDescent="0.25">
      <c r="A46" s="78" t="s">
        <v>156</v>
      </c>
      <c r="B46" s="85" t="s">
        <v>242</v>
      </c>
      <c r="C46" s="86" t="s">
        <v>157</v>
      </c>
      <c r="D46" s="87">
        <v>0</v>
      </c>
      <c r="E46" s="79">
        <v>781</v>
      </c>
    </row>
    <row r="47" spans="1:5" x14ac:dyDescent="0.25">
      <c r="A47" s="78" t="s">
        <v>223</v>
      </c>
      <c r="B47" s="85" t="s">
        <v>242</v>
      </c>
      <c r="C47" s="86" t="s">
        <v>157</v>
      </c>
      <c r="D47" s="87">
        <v>701</v>
      </c>
      <c r="E47" s="79">
        <v>781</v>
      </c>
    </row>
    <row r="48" spans="1:5" x14ac:dyDescent="0.25">
      <c r="A48" s="78" t="s">
        <v>162</v>
      </c>
      <c r="B48" s="85" t="s">
        <v>243</v>
      </c>
      <c r="C48" s="86" t="s">
        <v>139</v>
      </c>
      <c r="D48" s="87">
        <v>0</v>
      </c>
      <c r="E48" s="79">
        <v>2318.1999999999998</v>
      </c>
    </row>
    <row r="49" spans="1:5" ht="31.5" x14ac:dyDescent="0.25">
      <c r="A49" s="78" t="s">
        <v>156</v>
      </c>
      <c r="B49" s="85" t="s">
        <v>243</v>
      </c>
      <c r="C49" s="86" t="s">
        <v>157</v>
      </c>
      <c r="D49" s="87">
        <v>0</v>
      </c>
      <c r="E49" s="79">
        <v>2318.1999999999998</v>
      </c>
    </row>
    <row r="50" spans="1:5" x14ac:dyDescent="0.25">
      <c r="A50" s="78" t="s">
        <v>223</v>
      </c>
      <c r="B50" s="85" t="s">
        <v>243</v>
      </c>
      <c r="C50" s="86" t="s">
        <v>157</v>
      </c>
      <c r="D50" s="87">
        <v>701</v>
      </c>
      <c r="E50" s="79">
        <v>2318.1999999999998</v>
      </c>
    </row>
    <row r="51" spans="1:5" ht="31.5" x14ac:dyDescent="0.25">
      <c r="A51" s="78" t="s">
        <v>245</v>
      </c>
      <c r="B51" s="85" t="s">
        <v>246</v>
      </c>
      <c r="C51" s="86" t="s">
        <v>139</v>
      </c>
      <c r="D51" s="87">
        <v>0</v>
      </c>
      <c r="E51" s="79">
        <f>606328.3-10000</f>
        <v>596328.30000000005</v>
      </c>
    </row>
    <row r="52" spans="1:5" ht="31.5" x14ac:dyDescent="0.25">
      <c r="A52" s="78" t="s">
        <v>247</v>
      </c>
      <c r="B52" s="85" t="s">
        <v>248</v>
      </c>
      <c r="C52" s="86" t="s">
        <v>139</v>
      </c>
      <c r="D52" s="87">
        <v>0</v>
      </c>
      <c r="E52" s="79">
        <v>111</v>
      </c>
    </row>
    <row r="53" spans="1:5" ht="31.5" x14ac:dyDescent="0.25">
      <c r="A53" s="78" t="s">
        <v>156</v>
      </c>
      <c r="B53" s="85" t="s">
        <v>248</v>
      </c>
      <c r="C53" s="86" t="s">
        <v>157</v>
      </c>
      <c r="D53" s="87">
        <v>0</v>
      </c>
      <c r="E53" s="79">
        <v>111</v>
      </c>
    </row>
    <row r="54" spans="1:5" x14ac:dyDescent="0.25">
      <c r="A54" s="78" t="s">
        <v>244</v>
      </c>
      <c r="B54" s="85" t="s">
        <v>248</v>
      </c>
      <c r="C54" s="86" t="s">
        <v>157</v>
      </c>
      <c r="D54" s="87">
        <v>702</v>
      </c>
      <c r="E54" s="79">
        <v>111</v>
      </c>
    </row>
    <row r="55" spans="1:5" ht="31.5" x14ac:dyDescent="0.25">
      <c r="A55" s="78" t="s">
        <v>230</v>
      </c>
      <c r="B55" s="85" t="s">
        <v>249</v>
      </c>
      <c r="C55" s="86" t="s">
        <v>139</v>
      </c>
      <c r="D55" s="87">
        <v>0</v>
      </c>
      <c r="E55" s="79">
        <v>1794.8</v>
      </c>
    </row>
    <row r="56" spans="1:5" ht="31.5" x14ac:dyDescent="0.25">
      <c r="A56" s="78" t="s">
        <v>156</v>
      </c>
      <c r="B56" s="85" t="s">
        <v>249</v>
      </c>
      <c r="C56" s="86" t="s">
        <v>157</v>
      </c>
      <c r="D56" s="87">
        <v>0</v>
      </c>
      <c r="E56" s="79">
        <v>1794.8</v>
      </c>
    </row>
    <row r="57" spans="1:5" x14ac:dyDescent="0.25">
      <c r="A57" s="78" t="s">
        <v>244</v>
      </c>
      <c r="B57" s="85" t="s">
        <v>249</v>
      </c>
      <c r="C57" s="86" t="s">
        <v>157</v>
      </c>
      <c r="D57" s="87">
        <v>702</v>
      </c>
      <c r="E57" s="79">
        <v>1794.8</v>
      </c>
    </row>
    <row r="58" spans="1:5" x14ac:dyDescent="0.25">
      <c r="A58" s="78" t="s">
        <v>232</v>
      </c>
      <c r="B58" s="85" t="s">
        <v>250</v>
      </c>
      <c r="C58" s="86" t="s">
        <v>139</v>
      </c>
      <c r="D58" s="87">
        <v>0</v>
      </c>
      <c r="E58" s="79">
        <v>2259</v>
      </c>
    </row>
    <row r="59" spans="1:5" ht="31.5" x14ac:dyDescent="0.25">
      <c r="A59" s="78" t="s">
        <v>156</v>
      </c>
      <c r="B59" s="85" t="s">
        <v>250</v>
      </c>
      <c r="C59" s="86" t="s">
        <v>157</v>
      </c>
      <c r="D59" s="87">
        <v>0</v>
      </c>
      <c r="E59" s="79">
        <v>2259</v>
      </c>
    </row>
    <row r="60" spans="1:5" x14ac:dyDescent="0.25">
      <c r="A60" s="78" t="s">
        <v>244</v>
      </c>
      <c r="B60" s="85" t="s">
        <v>250</v>
      </c>
      <c r="C60" s="86" t="s">
        <v>157</v>
      </c>
      <c r="D60" s="87">
        <v>702</v>
      </c>
      <c r="E60" s="79">
        <v>2259</v>
      </c>
    </row>
    <row r="61" spans="1:5" x14ac:dyDescent="0.25">
      <c r="A61" s="78" t="s">
        <v>234</v>
      </c>
      <c r="B61" s="85" t="s">
        <v>251</v>
      </c>
      <c r="C61" s="86" t="s">
        <v>139</v>
      </c>
      <c r="D61" s="87">
        <v>0</v>
      </c>
      <c r="E61" s="79">
        <v>37</v>
      </c>
    </row>
    <row r="62" spans="1:5" ht="31.5" x14ac:dyDescent="0.25">
      <c r="A62" s="78" t="s">
        <v>156</v>
      </c>
      <c r="B62" s="85" t="s">
        <v>251</v>
      </c>
      <c r="C62" s="86" t="s">
        <v>157</v>
      </c>
      <c r="D62" s="87">
        <v>0</v>
      </c>
      <c r="E62" s="79">
        <v>37</v>
      </c>
    </row>
    <row r="63" spans="1:5" x14ac:dyDescent="0.25">
      <c r="A63" s="78" t="s">
        <v>244</v>
      </c>
      <c r="B63" s="85" t="s">
        <v>251</v>
      </c>
      <c r="C63" s="86" t="s">
        <v>157</v>
      </c>
      <c r="D63" s="87">
        <v>702</v>
      </c>
      <c r="E63" s="79">
        <v>37</v>
      </c>
    </row>
    <row r="64" spans="1:5" ht="31.5" x14ac:dyDescent="0.25">
      <c r="A64" s="78" t="s">
        <v>252</v>
      </c>
      <c r="B64" s="85" t="s">
        <v>253</v>
      </c>
      <c r="C64" s="86" t="s">
        <v>139</v>
      </c>
      <c r="D64" s="87">
        <v>0</v>
      </c>
      <c r="E64" s="79">
        <v>8711.7999999999993</v>
      </c>
    </row>
    <row r="65" spans="1:5" ht="31.5" x14ac:dyDescent="0.25">
      <c r="A65" s="78" t="s">
        <v>156</v>
      </c>
      <c r="B65" s="85" t="s">
        <v>253</v>
      </c>
      <c r="C65" s="86" t="s">
        <v>157</v>
      </c>
      <c r="D65" s="87">
        <v>0</v>
      </c>
      <c r="E65" s="79">
        <v>8708.7999999999993</v>
      </c>
    </row>
    <row r="66" spans="1:5" x14ac:dyDescent="0.25">
      <c r="A66" s="78" t="s">
        <v>244</v>
      </c>
      <c r="B66" s="85" t="s">
        <v>253</v>
      </c>
      <c r="C66" s="86" t="s">
        <v>157</v>
      </c>
      <c r="D66" s="87">
        <v>702</v>
      </c>
      <c r="E66" s="79">
        <v>8708.7999999999993</v>
      </c>
    </row>
    <row r="67" spans="1:5" x14ac:dyDescent="0.25">
      <c r="A67" s="78" t="s">
        <v>179</v>
      </c>
      <c r="B67" s="85" t="s">
        <v>253</v>
      </c>
      <c r="C67" s="86" t="s">
        <v>180</v>
      </c>
      <c r="D67" s="87">
        <v>0</v>
      </c>
      <c r="E67" s="79">
        <v>3</v>
      </c>
    </row>
    <row r="68" spans="1:5" x14ac:dyDescent="0.25">
      <c r="A68" s="78" t="s">
        <v>244</v>
      </c>
      <c r="B68" s="85" t="s">
        <v>253</v>
      </c>
      <c r="C68" s="86" t="s">
        <v>180</v>
      </c>
      <c r="D68" s="87">
        <v>702</v>
      </c>
      <c r="E68" s="79">
        <v>3</v>
      </c>
    </row>
    <row r="69" spans="1:5" ht="31.5" x14ac:dyDescent="0.25">
      <c r="A69" s="78" t="s">
        <v>254</v>
      </c>
      <c r="B69" s="85" t="s">
        <v>255</v>
      </c>
      <c r="C69" s="86" t="s">
        <v>139</v>
      </c>
      <c r="D69" s="87">
        <v>0</v>
      </c>
      <c r="E69" s="79">
        <v>120</v>
      </c>
    </row>
    <row r="70" spans="1:5" ht="63" x14ac:dyDescent="0.25">
      <c r="A70" s="78" t="s">
        <v>154</v>
      </c>
      <c r="B70" s="85" t="s">
        <v>255</v>
      </c>
      <c r="C70" s="86" t="s">
        <v>155</v>
      </c>
      <c r="D70" s="87">
        <v>0</v>
      </c>
      <c r="E70" s="79">
        <v>120</v>
      </c>
    </row>
    <row r="71" spans="1:5" x14ac:dyDescent="0.25">
      <c r="A71" s="78" t="s">
        <v>244</v>
      </c>
      <c r="B71" s="85" t="s">
        <v>255</v>
      </c>
      <c r="C71" s="86" t="s">
        <v>155</v>
      </c>
      <c r="D71" s="87">
        <v>702</v>
      </c>
      <c r="E71" s="79">
        <v>120</v>
      </c>
    </row>
    <row r="72" spans="1:5" x14ac:dyDescent="0.25">
      <c r="A72" s="78" t="s">
        <v>256</v>
      </c>
      <c r="B72" s="85" t="s">
        <v>257</v>
      </c>
      <c r="C72" s="86" t="s">
        <v>139</v>
      </c>
      <c r="D72" s="87">
        <v>0</v>
      </c>
      <c r="E72" s="79">
        <v>15</v>
      </c>
    </row>
    <row r="73" spans="1:5" ht="31.5" x14ac:dyDescent="0.25">
      <c r="A73" s="78" t="s">
        <v>156</v>
      </c>
      <c r="B73" s="85" t="s">
        <v>257</v>
      </c>
      <c r="C73" s="86" t="s">
        <v>157</v>
      </c>
      <c r="D73" s="87">
        <v>0</v>
      </c>
      <c r="E73" s="79">
        <v>15</v>
      </c>
    </row>
    <row r="74" spans="1:5" x14ac:dyDescent="0.25">
      <c r="A74" s="78" t="s">
        <v>244</v>
      </c>
      <c r="B74" s="85" t="s">
        <v>257</v>
      </c>
      <c r="C74" s="86" t="s">
        <v>157</v>
      </c>
      <c r="D74" s="87">
        <v>702</v>
      </c>
      <c r="E74" s="79">
        <v>15</v>
      </c>
    </row>
    <row r="75" spans="1:5" x14ac:dyDescent="0.25">
      <c r="A75" s="78" t="s">
        <v>258</v>
      </c>
      <c r="B75" s="85" t="s">
        <v>259</v>
      </c>
      <c r="C75" s="86" t="s">
        <v>139</v>
      </c>
      <c r="D75" s="87">
        <v>0</v>
      </c>
      <c r="E75" s="79">
        <v>764</v>
      </c>
    </row>
    <row r="76" spans="1:5" ht="31.5" x14ac:dyDescent="0.25">
      <c r="A76" s="78" t="s">
        <v>156</v>
      </c>
      <c r="B76" s="85" t="s">
        <v>259</v>
      </c>
      <c r="C76" s="86" t="s">
        <v>157</v>
      </c>
      <c r="D76" s="87">
        <v>0</v>
      </c>
      <c r="E76" s="79">
        <v>764</v>
      </c>
    </row>
    <row r="77" spans="1:5" x14ac:dyDescent="0.25">
      <c r="A77" s="78" t="s">
        <v>244</v>
      </c>
      <c r="B77" s="85" t="s">
        <v>259</v>
      </c>
      <c r="C77" s="86" t="s">
        <v>157</v>
      </c>
      <c r="D77" s="87">
        <v>702</v>
      </c>
      <c r="E77" s="79">
        <v>764</v>
      </c>
    </row>
    <row r="78" spans="1:5" x14ac:dyDescent="0.25">
      <c r="A78" s="78" t="s">
        <v>171</v>
      </c>
      <c r="B78" s="85" t="s">
        <v>298</v>
      </c>
      <c r="C78" s="86" t="s">
        <v>139</v>
      </c>
      <c r="D78" s="87">
        <v>0</v>
      </c>
      <c r="E78" s="79">
        <v>196.1</v>
      </c>
    </row>
    <row r="79" spans="1:5" ht="31.5" x14ac:dyDescent="0.25">
      <c r="A79" s="78" t="s">
        <v>156</v>
      </c>
      <c r="B79" s="85" t="s">
        <v>298</v>
      </c>
      <c r="C79" s="86" t="s">
        <v>157</v>
      </c>
      <c r="D79" s="87">
        <v>0</v>
      </c>
      <c r="E79" s="79">
        <v>196.1</v>
      </c>
    </row>
    <row r="80" spans="1:5" ht="31.5" x14ac:dyDescent="0.25">
      <c r="A80" s="78" t="s">
        <v>168</v>
      </c>
      <c r="B80" s="85" t="s">
        <v>298</v>
      </c>
      <c r="C80" s="86" t="s">
        <v>157</v>
      </c>
      <c r="D80" s="87">
        <v>705</v>
      </c>
      <c r="E80" s="79">
        <v>196.1</v>
      </c>
    </row>
    <row r="81" spans="1:5" x14ac:dyDescent="0.25">
      <c r="A81" s="78" t="s">
        <v>152</v>
      </c>
      <c r="B81" s="85" t="s">
        <v>260</v>
      </c>
      <c r="C81" s="86" t="s">
        <v>139</v>
      </c>
      <c r="D81" s="87">
        <v>0</v>
      </c>
      <c r="E81" s="79">
        <v>30947.4</v>
      </c>
    </row>
    <row r="82" spans="1:5" ht="31.5" x14ac:dyDescent="0.25">
      <c r="A82" s="78" t="s">
        <v>156</v>
      </c>
      <c r="B82" s="85" t="s">
        <v>260</v>
      </c>
      <c r="C82" s="86" t="s">
        <v>157</v>
      </c>
      <c r="D82" s="87">
        <v>0</v>
      </c>
      <c r="E82" s="79">
        <v>29046.9</v>
      </c>
    </row>
    <row r="83" spans="1:5" x14ac:dyDescent="0.25">
      <c r="A83" s="78" t="s">
        <v>244</v>
      </c>
      <c r="B83" s="85" t="s">
        <v>260</v>
      </c>
      <c r="C83" s="86" t="s">
        <v>157</v>
      </c>
      <c r="D83" s="87">
        <v>702</v>
      </c>
      <c r="E83" s="79">
        <v>29046.9</v>
      </c>
    </row>
    <row r="84" spans="1:5" x14ac:dyDescent="0.25">
      <c r="A84" s="78" t="s">
        <v>179</v>
      </c>
      <c r="B84" s="85" t="s">
        <v>260</v>
      </c>
      <c r="C84" s="86" t="s">
        <v>180</v>
      </c>
      <c r="D84" s="87">
        <v>0</v>
      </c>
      <c r="E84" s="79">
        <v>1900.5</v>
      </c>
    </row>
    <row r="85" spans="1:5" x14ac:dyDescent="0.25">
      <c r="A85" s="78" t="s">
        <v>244</v>
      </c>
      <c r="B85" s="85" t="s">
        <v>260</v>
      </c>
      <c r="C85" s="86" t="s">
        <v>180</v>
      </c>
      <c r="D85" s="87">
        <v>702</v>
      </c>
      <c r="E85" s="79">
        <v>1900.5</v>
      </c>
    </row>
    <row r="86" spans="1:5" ht="47.25" x14ac:dyDescent="0.25">
      <c r="A86" s="78" t="s">
        <v>261</v>
      </c>
      <c r="B86" s="85" t="s">
        <v>262</v>
      </c>
      <c r="C86" s="86" t="s">
        <v>139</v>
      </c>
      <c r="D86" s="87">
        <v>0</v>
      </c>
      <c r="E86" s="79">
        <v>39020.9</v>
      </c>
    </row>
    <row r="87" spans="1:5" ht="63" x14ac:dyDescent="0.25">
      <c r="A87" s="78" t="s">
        <v>154</v>
      </c>
      <c r="B87" s="85" t="s">
        <v>262</v>
      </c>
      <c r="C87" s="86" t="s">
        <v>155</v>
      </c>
      <c r="D87" s="87">
        <v>0</v>
      </c>
      <c r="E87" s="79">
        <v>39020.9</v>
      </c>
    </row>
    <row r="88" spans="1:5" x14ac:dyDescent="0.25">
      <c r="A88" s="78" t="s">
        <v>244</v>
      </c>
      <c r="B88" s="85" t="s">
        <v>262</v>
      </c>
      <c r="C88" s="86" t="s">
        <v>155</v>
      </c>
      <c r="D88" s="87">
        <v>702</v>
      </c>
      <c r="E88" s="79">
        <v>39020.9</v>
      </c>
    </row>
    <row r="89" spans="1:5" ht="94.5" x14ac:dyDescent="0.25">
      <c r="A89" s="78" t="s">
        <v>263</v>
      </c>
      <c r="B89" s="85" t="s">
        <v>264</v>
      </c>
      <c r="C89" s="86" t="s">
        <v>139</v>
      </c>
      <c r="D89" s="87">
        <v>0</v>
      </c>
      <c r="E89" s="79">
        <v>446977.6</v>
      </c>
    </row>
    <row r="90" spans="1:5" ht="63" x14ac:dyDescent="0.25">
      <c r="A90" s="78" t="s">
        <v>154</v>
      </c>
      <c r="B90" s="85" t="s">
        <v>264</v>
      </c>
      <c r="C90" s="86" t="s">
        <v>155</v>
      </c>
      <c r="D90" s="87">
        <v>0</v>
      </c>
      <c r="E90" s="79">
        <v>438477.6</v>
      </c>
    </row>
    <row r="91" spans="1:5" x14ac:dyDescent="0.25">
      <c r="A91" s="78" t="s">
        <v>244</v>
      </c>
      <c r="B91" s="85" t="s">
        <v>264</v>
      </c>
      <c r="C91" s="86" t="s">
        <v>155</v>
      </c>
      <c r="D91" s="87">
        <v>702</v>
      </c>
      <c r="E91" s="79">
        <v>438477.6</v>
      </c>
    </row>
    <row r="92" spans="1:5" ht="31.5" x14ac:dyDescent="0.25">
      <c r="A92" s="78" t="s">
        <v>156</v>
      </c>
      <c r="B92" s="85" t="s">
        <v>264</v>
      </c>
      <c r="C92" s="86" t="s">
        <v>157</v>
      </c>
      <c r="D92" s="87">
        <v>0</v>
      </c>
      <c r="E92" s="79">
        <v>8500</v>
      </c>
    </row>
    <row r="93" spans="1:5" x14ac:dyDescent="0.25">
      <c r="A93" s="78" t="s">
        <v>244</v>
      </c>
      <c r="B93" s="85" t="s">
        <v>264</v>
      </c>
      <c r="C93" s="86" t="s">
        <v>157</v>
      </c>
      <c r="D93" s="87">
        <v>702</v>
      </c>
      <c r="E93" s="79">
        <v>8500</v>
      </c>
    </row>
    <row r="94" spans="1:5" ht="47.25" x14ac:dyDescent="0.25">
      <c r="A94" s="78" t="s">
        <v>326</v>
      </c>
      <c r="B94" s="85" t="s">
        <v>327</v>
      </c>
      <c r="C94" s="86" t="s">
        <v>139</v>
      </c>
      <c r="D94" s="87">
        <v>0</v>
      </c>
      <c r="E94" s="79">
        <v>15648.6</v>
      </c>
    </row>
    <row r="95" spans="1:5" ht="31.5" x14ac:dyDescent="0.25">
      <c r="A95" s="78" t="s">
        <v>156</v>
      </c>
      <c r="B95" s="85" t="s">
        <v>327</v>
      </c>
      <c r="C95" s="86" t="s">
        <v>157</v>
      </c>
      <c r="D95" s="87">
        <v>0</v>
      </c>
      <c r="E95" s="79">
        <v>15648.6</v>
      </c>
    </row>
    <row r="96" spans="1:5" x14ac:dyDescent="0.25">
      <c r="A96" s="78" t="s">
        <v>325</v>
      </c>
      <c r="B96" s="85" t="s">
        <v>327</v>
      </c>
      <c r="C96" s="86" t="s">
        <v>157</v>
      </c>
      <c r="D96" s="87">
        <v>1004</v>
      </c>
      <c r="E96" s="79">
        <v>15648.6</v>
      </c>
    </row>
    <row r="97" spans="1:5" ht="31.5" x14ac:dyDescent="0.25">
      <c r="A97" s="78" t="s">
        <v>265</v>
      </c>
      <c r="B97" s="85" t="s">
        <v>266</v>
      </c>
      <c r="C97" s="86" t="s">
        <v>139</v>
      </c>
      <c r="D97" s="87">
        <v>0</v>
      </c>
      <c r="E97" s="79">
        <v>555.70000000000005</v>
      </c>
    </row>
    <row r="98" spans="1:5" ht="31.5" x14ac:dyDescent="0.25">
      <c r="A98" s="78" t="s">
        <v>156</v>
      </c>
      <c r="B98" s="85" t="s">
        <v>266</v>
      </c>
      <c r="C98" s="86" t="s">
        <v>157</v>
      </c>
      <c r="D98" s="87">
        <v>0</v>
      </c>
      <c r="E98" s="79">
        <v>442.4</v>
      </c>
    </row>
    <row r="99" spans="1:5" x14ac:dyDescent="0.25">
      <c r="A99" s="78" t="s">
        <v>244</v>
      </c>
      <c r="B99" s="85" t="s">
        <v>266</v>
      </c>
      <c r="C99" s="86" t="s">
        <v>157</v>
      </c>
      <c r="D99" s="87">
        <v>702</v>
      </c>
      <c r="E99" s="79">
        <v>442.4</v>
      </c>
    </row>
    <row r="100" spans="1:5" x14ac:dyDescent="0.25">
      <c r="A100" s="78" t="s">
        <v>150</v>
      </c>
      <c r="B100" s="85" t="s">
        <v>266</v>
      </c>
      <c r="C100" s="86" t="s">
        <v>151</v>
      </c>
      <c r="D100" s="87">
        <v>0</v>
      </c>
      <c r="E100" s="79">
        <v>113.3</v>
      </c>
    </row>
    <row r="101" spans="1:5" x14ac:dyDescent="0.25">
      <c r="A101" s="78" t="s">
        <v>244</v>
      </c>
      <c r="B101" s="85" t="s">
        <v>266</v>
      </c>
      <c r="C101" s="86" t="s">
        <v>151</v>
      </c>
      <c r="D101" s="87">
        <v>702</v>
      </c>
      <c r="E101" s="79">
        <v>113.3</v>
      </c>
    </row>
    <row r="102" spans="1:5" ht="47.25" x14ac:dyDescent="0.25">
      <c r="A102" s="78" t="s">
        <v>267</v>
      </c>
      <c r="B102" s="85" t="s">
        <v>268</v>
      </c>
      <c r="C102" s="86" t="s">
        <v>139</v>
      </c>
      <c r="D102" s="87">
        <v>0</v>
      </c>
      <c r="E102" s="79">
        <v>27175</v>
      </c>
    </row>
    <row r="103" spans="1:5" ht="31.5" x14ac:dyDescent="0.25">
      <c r="A103" s="78" t="s">
        <v>156</v>
      </c>
      <c r="B103" s="85" t="s">
        <v>268</v>
      </c>
      <c r="C103" s="86" t="s">
        <v>157</v>
      </c>
      <c r="D103" s="87">
        <v>0</v>
      </c>
      <c r="E103" s="79">
        <v>27175</v>
      </c>
    </row>
    <row r="104" spans="1:5" x14ac:dyDescent="0.25">
      <c r="A104" s="78" t="s">
        <v>244</v>
      </c>
      <c r="B104" s="85" t="s">
        <v>268</v>
      </c>
      <c r="C104" s="86" t="s">
        <v>157</v>
      </c>
      <c r="D104" s="87">
        <v>702</v>
      </c>
      <c r="E104" s="79">
        <v>27175</v>
      </c>
    </row>
    <row r="105" spans="1:5" ht="19.5" customHeight="1" x14ac:dyDescent="0.25">
      <c r="A105" s="78" t="s">
        <v>239</v>
      </c>
      <c r="B105" s="85" t="s">
        <v>269</v>
      </c>
      <c r="C105" s="86" t="s">
        <v>139</v>
      </c>
      <c r="D105" s="87">
        <v>0</v>
      </c>
      <c r="E105" s="79">
        <f>11919.1-10000</f>
        <v>1919.1000000000004</v>
      </c>
    </row>
    <row r="106" spans="1:5" ht="31.5" x14ac:dyDescent="0.25">
      <c r="A106" s="78" t="s">
        <v>156</v>
      </c>
      <c r="B106" s="85" t="s">
        <v>269</v>
      </c>
      <c r="C106" s="86" t="s">
        <v>157</v>
      </c>
      <c r="D106" s="87">
        <v>0</v>
      </c>
      <c r="E106" s="79">
        <f>11919.1-10000</f>
        <v>1919.1000000000004</v>
      </c>
    </row>
    <row r="107" spans="1:5" x14ac:dyDescent="0.25">
      <c r="A107" s="78" t="s">
        <v>244</v>
      </c>
      <c r="B107" s="85" t="s">
        <v>269</v>
      </c>
      <c r="C107" s="86" t="s">
        <v>157</v>
      </c>
      <c r="D107" s="87">
        <v>702</v>
      </c>
      <c r="E107" s="79">
        <f>11919.1-10000</f>
        <v>1919.1000000000004</v>
      </c>
    </row>
    <row r="108" spans="1:5" ht="94.5" x14ac:dyDescent="0.25">
      <c r="A108" s="78" t="s">
        <v>241</v>
      </c>
      <c r="B108" s="85" t="s">
        <v>270</v>
      </c>
      <c r="C108" s="86" t="s">
        <v>139</v>
      </c>
      <c r="D108" s="87">
        <v>0</v>
      </c>
      <c r="E108" s="79">
        <v>2478</v>
      </c>
    </row>
    <row r="109" spans="1:5" ht="31.5" x14ac:dyDescent="0.25">
      <c r="A109" s="78" t="s">
        <v>156</v>
      </c>
      <c r="B109" s="85" t="s">
        <v>270</v>
      </c>
      <c r="C109" s="86" t="s">
        <v>157</v>
      </c>
      <c r="D109" s="87">
        <v>0</v>
      </c>
      <c r="E109" s="79">
        <v>2478</v>
      </c>
    </row>
    <row r="110" spans="1:5" x14ac:dyDescent="0.25">
      <c r="A110" s="78" t="s">
        <v>244</v>
      </c>
      <c r="B110" s="85" t="s">
        <v>270</v>
      </c>
      <c r="C110" s="86" t="s">
        <v>157</v>
      </c>
      <c r="D110" s="87">
        <v>702</v>
      </c>
      <c r="E110" s="79">
        <v>2478</v>
      </c>
    </row>
    <row r="111" spans="1:5" x14ac:dyDescent="0.25">
      <c r="A111" s="78" t="s">
        <v>162</v>
      </c>
      <c r="B111" s="85" t="s">
        <v>271</v>
      </c>
      <c r="C111" s="86" t="s">
        <v>139</v>
      </c>
      <c r="D111" s="87">
        <v>0</v>
      </c>
      <c r="E111" s="79">
        <v>4379.2</v>
      </c>
    </row>
    <row r="112" spans="1:5" ht="31.5" x14ac:dyDescent="0.25">
      <c r="A112" s="78" t="s">
        <v>156</v>
      </c>
      <c r="B112" s="85" t="s">
        <v>271</v>
      </c>
      <c r="C112" s="86" t="s">
        <v>157</v>
      </c>
      <c r="D112" s="87">
        <v>0</v>
      </c>
      <c r="E112" s="79">
        <v>4379.2</v>
      </c>
    </row>
    <row r="113" spans="1:5" x14ac:dyDescent="0.25">
      <c r="A113" s="78" t="s">
        <v>244</v>
      </c>
      <c r="B113" s="85" t="s">
        <v>271</v>
      </c>
      <c r="C113" s="86" t="s">
        <v>157</v>
      </c>
      <c r="D113" s="87">
        <v>702</v>
      </c>
      <c r="E113" s="79">
        <v>4379.2</v>
      </c>
    </row>
    <row r="114" spans="1:5" ht="47.25" x14ac:dyDescent="0.25">
      <c r="A114" s="78" t="s">
        <v>272</v>
      </c>
      <c r="B114" s="85" t="s">
        <v>273</v>
      </c>
      <c r="C114" s="86" t="s">
        <v>139</v>
      </c>
      <c r="D114" s="87">
        <v>0</v>
      </c>
      <c r="E114" s="79">
        <v>1889</v>
      </c>
    </row>
    <row r="115" spans="1:5" ht="31.5" x14ac:dyDescent="0.25">
      <c r="A115" s="78" t="s">
        <v>156</v>
      </c>
      <c r="B115" s="85" t="s">
        <v>273</v>
      </c>
      <c r="C115" s="86" t="s">
        <v>157</v>
      </c>
      <c r="D115" s="87">
        <v>0</v>
      </c>
      <c r="E115" s="79">
        <v>1889</v>
      </c>
    </row>
    <row r="116" spans="1:5" x14ac:dyDescent="0.25">
      <c r="A116" s="78" t="s">
        <v>244</v>
      </c>
      <c r="B116" s="85" t="s">
        <v>273</v>
      </c>
      <c r="C116" s="86" t="s">
        <v>157</v>
      </c>
      <c r="D116" s="87">
        <v>702</v>
      </c>
      <c r="E116" s="79">
        <v>1889</v>
      </c>
    </row>
    <row r="117" spans="1:5" ht="47.25" x14ac:dyDescent="0.25">
      <c r="A117" s="78" t="s">
        <v>274</v>
      </c>
      <c r="B117" s="85" t="s">
        <v>275</v>
      </c>
      <c r="C117" s="86" t="s">
        <v>139</v>
      </c>
      <c r="D117" s="87">
        <v>0</v>
      </c>
      <c r="E117" s="79">
        <v>3520</v>
      </c>
    </row>
    <row r="118" spans="1:5" ht="31.5" x14ac:dyDescent="0.25">
      <c r="A118" s="78" t="s">
        <v>156</v>
      </c>
      <c r="B118" s="85" t="s">
        <v>275</v>
      </c>
      <c r="C118" s="86" t="s">
        <v>157</v>
      </c>
      <c r="D118" s="87">
        <v>0</v>
      </c>
      <c r="E118" s="79">
        <v>3520</v>
      </c>
    </row>
    <row r="119" spans="1:5" x14ac:dyDescent="0.25">
      <c r="A119" s="78" t="s">
        <v>244</v>
      </c>
      <c r="B119" s="85" t="s">
        <v>275</v>
      </c>
      <c r="C119" s="86" t="s">
        <v>157</v>
      </c>
      <c r="D119" s="87">
        <v>702</v>
      </c>
      <c r="E119" s="79">
        <v>3520</v>
      </c>
    </row>
    <row r="120" spans="1:5" ht="47.25" x14ac:dyDescent="0.25">
      <c r="A120" s="78" t="s">
        <v>276</v>
      </c>
      <c r="B120" s="85" t="s">
        <v>277</v>
      </c>
      <c r="C120" s="86" t="s">
        <v>139</v>
      </c>
      <c r="D120" s="87">
        <v>0</v>
      </c>
      <c r="E120" s="79">
        <v>7337.5</v>
      </c>
    </row>
    <row r="121" spans="1:5" ht="31.5" x14ac:dyDescent="0.25">
      <c r="A121" s="78" t="s">
        <v>156</v>
      </c>
      <c r="B121" s="85" t="s">
        <v>277</v>
      </c>
      <c r="C121" s="86" t="s">
        <v>157</v>
      </c>
      <c r="D121" s="87">
        <v>0</v>
      </c>
      <c r="E121" s="79">
        <v>7337.5</v>
      </c>
    </row>
    <row r="122" spans="1:5" x14ac:dyDescent="0.25">
      <c r="A122" s="78" t="s">
        <v>244</v>
      </c>
      <c r="B122" s="85" t="s">
        <v>277</v>
      </c>
      <c r="C122" s="86" t="s">
        <v>157</v>
      </c>
      <c r="D122" s="87">
        <v>702</v>
      </c>
      <c r="E122" s="79">
        <v>7337.5</v>
      </c>
    </row>
    <row r="123" spans="1:5" ht="94.5" x14ac:dyDescent="0.25">
      <c r="A123" s="78" t="s">
        <v>278</v>
      </c>
      <c r="B123" s="85" t="s">
        <v>279</v>
      </c>
      <c r="C123" s="86" t="s">
        <v>139</v>
      </c>
      <c r="D123" s="87">
        <v>0</v>
      </c>
      <c r="E123" s="79">
        <v>471.6</v>
      </c>
    </row>
    <row r="124" spans="1:5" ht="31.5" x14ac:dyDescent="0.25">
      <c r="A124" s="78" t="s">
        <v>156</v>
      </c>
      <c r="B124" s="85" t="s">
        <v>279</v>
      </c>
      <c r="C124" s="86" t="s">
        <v>157</v>
      </c>
      <c r="D124" s="87">
        <v>0</v>
      </c>
      <c r="E124" s="79">
        <v>471.6</v>
      </c>
    </row>
    <row r="125" spans="1:5" x14ac:dyDescent="0.25">
      <c r="A125" s="78" t="s">
        <v>244</v>
      </c>
      <c r="B125" s="85" t="s">
        <v>279</v>
      </c>
      <c r="C125" s="86" t="s">
        <v>157</v>
      </c>
      <c r="D125" s="87">
        <v>702</v>
      </c>
      <c r="E125" s="79">
        <v>471.6</v>
      </c>
    </row>
    <row r="126" spans="1:5" ht="31.5" x14ac:dyDescent="0.25">
      <c r="A126" s="78" t="s">
        <v>290</v>
      </c>
      <c r="B126" s="85" t="s">
        <v>291</v>
      </c>
      <c r="C126" s="86" t="s">
        <v>139</v>
      </c>
      <c r="D126" s="87">
        <v>0</v>
      </c>
      <c r="E126" s="79">
        <v>55859.6</v>
      </c>
    </row>
    <row r="127" spans="1:5" ht="31.5" x14ac:dyDescent="0.25">
      <c r="A127" s="78" t="s">
        <v>230</v>
      </c>
      <c r="B127" s="85" t="s">
        <v>292</v>
      </c>
      <c r="C127" s="86" t="s">
        <v>139</v>
      </c>
      <c r="D127" s="87">
        <v>0</v>
      </c>
      <c r="E127" s="79">
        <v>64.2</v>
      </c>
    </row>
    <row r="128" spans="1:5" ht="31.5" x14ac:dyDescent="0.25">
      <c r="A128" s="78" t="s">
        <v>156</v>
      </c>
      <c r="B128" s="85" t="s">
        <v>292</v>
      </c>
      <c r="C128" s="86" t="s">
        <v>157</v>
      </c>
      <c r="D128" s="87">
        <v>0</v>
      </c>
      <c r="E128" s="79">
        <v>64.2</v>
      </c>
    </row>
    <row r="129" spans="1:5" x14ac:dyDescent="0.25">
      <c r="A129" s="78" t="s">
        <v>141</v>
      </c>
      <c r="B129" s="85" t="s">
        <v>292</v>
      </c>
      <c r="C129" s="86" t="s">
        <v>157</v>
      </c>
      <c r="D129" s="87">
        <v>703</v>
      </c>
      <c r="E129" s="79">
        <v>64.2</v>
      </c>
    </row>
    <row r="130" spans="1:5" x14ac:dyDescent="0.25">
      <c r="A130" s="78" t="s">
        <v>234</v>
      </c>
      <c r="B130" s="85" t="s">
        <v>293</v>
      </c>
      <c r="C130" s="86" t="s">
        <v>139</v>
      </c>
      <c r="D130" s="87">
        <v>0</v>
      </c>
      <c r="E130" s="79">
        <v>31.8</v>
      </c>
    </row>
    <row r="131" spans="1:5" ht="31.5" x14ac:dyDescent="0.25">
      <c r="A131" s="78" t="s">
        <v>156</v>
      </c>
      <c r="B131" s="85" t="s">
        <v>293</v>
      </c>
      <c r="C131" s="86" t="s">
        <v>157</v>
      </c>
      <c r="D131" s="87">
        <v>0</v>
      </c>
      <c r="E131" s="79">
        <v>31.8</v>
      </c>
    </row>
    <row r="132" spans="1:5" x14ac:dyDescent="0.25">
      <c r="A132" s="78" t="s">
        <v>141</v>
      </c>
      <c r="B132" s="85" t="s">
        <v>293</v>
      </c>
      <c r="C132" s="86" t="s">
        <v>157</v>
      </c>
      <c r="D132" s="87">
        <v>703</v>
      </c>
      <c r="E132" s="79">
        <v>31.8</v>
      </c>
    </row>
    <row r="133" spans="1:5" x14ac:dyDescent="0.25">
      <c r="A133" s="78" t="s">
        <v>171</v>
      </c>
      <c r="B133" s="85" t="s">
        <v>299</v>
      </c>
      <c r="C133" s="86" t="s">
        <v>139</v>
      </c>
      <c r="D133" s="87">
        <v>0</v>
      </c>
      <c r="E133" s="79">
        <v>14.9</v>
      </c>
    </row>
    <row r="134" spans="1:5" ht="31.5" x14ac:dyDescent="0.25">
      <c r="A134" s="78" t="s">
        <v>156</v>
      </c>
      <c r="B134" s="85" t="s">
        <v>299</v>
      </c>
      <c r="C134" s="86" t="s">
        <v>157</v>
      </c>
      <c r="D134" s="87">
        <v>0</v>
      </c>
      <c r="E134" s="79">
        <v>14.9</v>
      </c>
    </row>
    <row r="135" spans="1:5" ht="31.5" x14ac:dyDescent="0.25">
      <c r="A135" s="78" t="s">
        <v>168</v>
      </c>
      <c r="B135" s="85" t="s">
        <v>299</v>
      </c>
      <c r="C135" s="86" t="s">
        <v>157</v>
      </c>
      <c r="D135" s="87">
        <v>705</v>
      </c>
      <c r="E135" s="79">
        <v>14.9</v>
      </c>
    </row>
    <row r="136" spans="1:5" x14ac:dyDescent="0.25">
      <c r="A136" s="78" t="s">
        <v>152</v>
      </c>
      <c r="B136" s="85" t="s">
        <v>294</v>
      </c>
      <c r="C136" s="86" t="s">
        <v>139</v>
      </c>
      <c r="D136" s="87">
        <v>0</v>
      </c>
      <c r="E136" s="79">
        <v>38409.9</v>
      </c>
    </row>
    <row r="137" spans="1:5" ht="63" x14ac:dyDescent="0.25">
      <c r="A137" s="78" t="s">
        <v>154</v>
      </c>
      <c r="B137" s="85" t="s">
        <v>294</v>
      </c>
      <c r="C137" s="86" t="s">
        <v>155</v>
      </c>
      <c r="D137" s="87">
        <v>0</v>
      </c>
      <c r="E137" s="79">
        <v>35635.4</v>
      </c>
    </row>
    <row r="138" spans="1:5" x14ac:dyDescent="0.25">
      <c r="A138" s="78" t="s">
        <v>141</v>
      </c>
      <c r="B138" s="85" t="s">
        <v>294</v>
      </c>
      <c r="C138" s="86" t="s">
        <v>155</v>
      </c>
      <c r="D138" s="87">
        <v>703</v>
      </c>
      <c r="E138" s="79">
        <v>35635.4</v>
      </c>
    </row>
    <row r="139" spans="1:5" ht="31.5" x14ac:dyDescent="0.25">
      <c r="A139" s="78" t="s">
        <v>156</v>
      </c>
      <c r="B139" s="85" t="s">
        <v>294</v>
      </c>
      <c r="C139" s="86" t="s">
        <v>157</v>
      </c>
      <c r="D139" s="87">
        <v>0</v>
      </c>
      <c r="E139" s="79">
        <v>2514.6999999999998</v>
      </c>
    </row>
    <row r="140" spans="1:5" x14ac:dyDescent="0.25">
      <c r="A140" s="78" t="s">
        <v>141</v>
      </c>
      <c r="B140" s="85" t="s">
        <v>294</v>
      </c>
      <c r="C140" s="86" t="s">
        <v>157</v>
      </c>
      <c r="D140" s="87">
        <v>703</v>
      </c>
      <c r="E140" s="79">
        <v>2514.6999999999998</v>
      </c>
    </row>
    <row r="141" spans="1:5" x14ac:dyDescent="0.25">
      <c r="A141" s="78" t="s">
        <v>179</v>
      </c>
      <c r="B141" s="85" t="s">
        <v>294</v>
      </c>
      <c r="C141" s="86" t="s">
        <v>180</v>
      </c>
      <c r="D141" s="87">
        <v>0</v>
      </c>
      <c r="E141" s="79">
        <v>259.8</v>
      </c>
    </row>
    <row r="142" spans="1:5" x14ac:dyDescent="0.25">
      <c r="A142" s="78" t="s">
        <v>141</v>
      </c>
      <c r="B142" s="85" t="s">
        <v>294</v>
      </c>
      <c r="C142" s="86" t="s">
        <v>180</v>
      </c>
      <c r="D142" s="87">
        <v>703</v>
      </c>
      <c r="E142" s="79">
        <v>259.8</v>
      </c>
    </row>
    <row r="143" spans="1:5" ht="141.75" x14ac:dyDescent="0.25">
      <c r="A143" s="78" t="s">
        <v>158</v>
      </c>
      <c r="B143" s="85" t="s">
        <v>295</v>
      </c>
      <c r="C143" s="86" t="s">
        <v>139</v>
      </c>
      <c r="D143" s="87">
        <v>0</v>
      </c>
      <c r="E143" s="79">
        <v>16716.3</v>
      </c>
    </row>
    <row r="144" spans="1:5" ht="63" x14ac:dyDescent="0.25">
      <c r="A144" s="78" t="s">
        <v>154</v>
      </c>
      <c r="B144" s="85" t="s">
        <v>295</v>
      </c>
      <c r="C144" s="86" t="s">
        <v>155</v>
      </c>
      <c r="D144" s="87">
        <v>0</v>
      </c>
      <c r="E144" s="79">
        <v>16716.3</v>
      </c>
    </row>
    <row r="145" spans="1:5" x14ac:dyDescent="0.25">
      <c r="A145" s="78" t="s">
        <v>141</v>
      </c>
      <c r="B145" s="85" t="s">
        <v>295</v>
      </c>
      <c r="C145" s="86" t="s">
        <v>155</v>
      </c>
      <c r="D145" s="87">
        <v>703</v>
      </c>
      <c r="E145" s="79">
        <v>16716.3</v>
      </c>
    </row>
    <row r="146" spans="1:5" x14ac:dyDescent="0.25">
      <c r="A146" s="78" t="s">
        <v>162</v>
      </c>
      <c r="B146" s="85" t="s">
        <v>296</v>
      </c>
      <c r="C146" s="86" t="s">
        <v>139</v>
      </c>
      <c r="D146" s="87">
        <v>0</v>
      </c>
      <c r="E146" s="79">
        <v>622.5</v>
      </c>
    </row>
    <row r="147" spans="1:5" ht="31.5" x14ac:dyDescent="0.25">
      <c r="A147" s="78" t="s">
        <v>156</v>
      </c>
      <c r="B147" s="85" t="s">
        <v>296</v>
      </c>
      <c r="C147" s="86" t="s">
        <v>157</v>
      </c>
      <c r="D147" s="87">
        <v>0</v>
      </c>
      <c r="E147" s="79">
        <v>622.5</v>
      </c>
    </row>
    <row r="148" spans="1:5" x14ac:dyDescent="0.25">
      <c r="A148" s="78" t="s">
        <v>141</v>
      </c>
      <c r="B148" s="85" t="s">
        <v>296</v>
      </c>
      <c r="C148" s="86" t="s">
        <v>157</v>
      </c>
      <c r="D148" s="87">
        <v>703</v>
      </c>
      <c r="E148" s="79">
        <v>622.5</v>
      </c>
    </row>
    <row r="149" spans="1:5" ht="32.25" customHeight="1" x14ac:dyDescent="0.25">
      <c r="A149" s="78" t="s">
        <v>284</v>
      </c>
      <c r="B149" s="85" t="s">
        <v>285</v>
      </c>
      <c r="C149" s="86" t="s">
        <v>139</v>
      </c>
      <c r="D149" s="87">
        <v>0</v>
      </c>
      <c r="E149" s="79">
        <v>20507.7</v>
      </c>
    </row>
    <row r="150" spans="1:5" ht="31.5" x14ac:dyDescent="0.25">
      <c r="A150" s="78" t="s">
        <v>307</v>
      </c>
      <c r="B150" s="85" t="s">
        <v>308</v>
      </c>
      <c r="C150" s="86" t="s">
        <v>139</v>
      </c>
      <c r="D150" s="87">
        <v>0</v>
      </c>
      <c r="E150" s="79">
        <v>16777.900000000001</v>
      </c>
    </row>
    <row r="151" spans="1:5" x14ac:dyDescent="0.25">
      <c r="A151" s="78" t="s">
        <v>309</v>
      </c>
      <c r="B151" s="85" t="s">
        <v>310</v>
      </c>
      <c r="C151" s="86" t="s">
        <v>139</v>
      </c>
      <c r="D151" s="87">
        <v>0</v>
      </c>
      <c r="E151" s="79">
        <v>3369.1</v>
      </c>
    </row>
    <row r="152" spans="1:5" ht="63" x14ac:dyDescent="0.25">
      <c r="A152" s="78" t="s">
        <v>154</v>
      </c>
      <c r="B152" s="85" t="s">
        <v>310</v>
      </c>
      <c r="C152" s="86" t="s">
        <v>155</v>
      </c>
      <c r="D152" s="87">
        <v>0</v>
      </c>
      <c r="E152" s="79">
        <v>2873.5</v>
      </c>
    </row>
    <row r="153" spans="1:5" x14ac:dyDescent="0.25">
      <c r="A153" s="78" t="s">
        <v>306</v>
      </c>
      <c r="B153" s="85" t="s">
        <v>310</v>
      </c>
      <c r="C153" s="86" t="s">
        <v>155</v>
      </c>
      <c r="D153" s="87">
        <v>709</v>
      </c>
      <c r="E153" s="79">
        <v>2873.5</v>
      </c>
    </row>
    <row r="154" spans="1:5" ht="31.5" x14ac:dyDescent="0.25">
      <c r="A154" s="78" t="s">
        <v>156</v>
      </c>
      <c r="B154" s="85" t="s">
        <v>310</v>
      </c>
      <c r="C154" s="86" t="s">
        <v>157</v>
      </c>
      <c r="D154" s="87">
        <v>0</v>
      </c>
      <c r="E154" s="79">
        <v>491.7</v>
      </c>
    </row>
    <row r="155" spans="1:5" x14ac:dyDescent="0.25">
      <c r="A155" s="78" t="s">
        <v>306</v>
      </c>
      <c r="B155" s="85" t="s">
        <v>310</v>
      </c>
      <c r="C155" s="86" t="s">
        <v>157</v>
      </c>
      <c r="D155" s="87">
        <v>709</v>
      </c>
      <c r="E155" s="79">
        <v>491.7</v>
      </c>
    </row>
    <row r="156" spans="1:5" x14ac:dyDescent="0.25">
      <c r="A156" s="78" t="s">
        <v>179</v>
      </c>
      <c r="B156" s="85" t="s">
        <v>310</v>
      </c>
      <c r="C156" s="86" t="s">
        <v>180</v>
      </c>
      <c r="D156" s="87">
        <v>0</v>
      </c>
      <c r="E156" s="79">
        <v>3.9</v>
      </c>
    </row>
    <row r="157" spans="1:5" x14ac:dyDescent="0.25">
      <c r="A157" s="78" t="s">
        <v>306</v>
      </c>
      <c r="B157" s="85" t="s">
        <v>310</v>
      </c>
      <c r="C157" s="86" t="s">
        <v>180</v>
      </c>
      <c r="D157" s="87">
        <v>709</v>
      </c>
      <c r="E157" s="79">
        <v>3.9</v>
      </c>
    </row>
    <row r="158" spans="1:5" x14ac:dyDescent="0.25">
      <c r="A158" s="78" t="s">
        <v>152</v>
      </c>
      <c r="B158" s="85" t="s">
        <v>311</v>
      </c>
      <c r="C158" s="86" t="s">
        <v>139</v>
      </c>
      <c r="D158" s="87">
        <v>0</v>
      </c>
      <c r="E158" s="79">
        <v>8450.2999999999993</v>
      </c>
    </row>
    <row r="159" spans="1:5" ht="63" x14ac:dyDescent="0.25">
      <c r="A159" s="78" t="s">
        <v>154</v>
      </c>
      <c r="B159" s="85" t="s">
        <v>311</v>
      </c>
      <c r="C159" s="86" t="s">
        <v>155</v>
      </c>
      <c r="D159" s="87">
        <v>0</v>
      </c>
      <c r="E159" s="79">
        <v>7882.5</v>
      </c>
    </row>
    <row r="160" spans="1:5" x14ac:dyDescent="0.25">
      <c r="A160" s="78" t="s">
        <v>306</v>
      </c>
      <c r="B160" s="85" t="s">
        <v>311</v>
      </c>
      <c r="C160" s="86" t="s">
        <v>155</v>
      </c>
      <c r="D160" s="87">
        <v>709</v>
      </c>
      <c r="E160" s="79">
        <v>7882.5</v>
      </c>
    </row>
    <row r="161" spans="1:5" ht="31.5" x14ac:dyDescent="0.25">
      <c r="A161" s="78" t="s">
        <v>156</v>
      </c>
      <c r="B161" s="85" t="s">
        <v>311</v>
      </c>
      <c r="C161" s="86" t="s">
        <v>157</v>
      </c>
      <c r="D161" s="87">
        <v>0</v>
      </c>
      <c r="E161" s="79">
        <v>567.79999999999995</v>
      </c>
    </row>
    <row r="162" spans="1:5" x14ac:dyDescent="0.25">
      <c r="A162" s="78" t="s">
        <v>306</v>
      </c>
      <c r="B162" s="85" t="s">
        <v>311</v>
      </c>
      <c r="C162" s="86" t="s">
        <v>157</v>
      </c>
      <c r="D162" s="87">
        <v>709</v>
      </c>
      <c r="E162" s="79">
        <v>567.79999999999995</v>
      </c>
    </row>
    <row r="163" spans="1:5" ht="141.75" x14ac:dyDescent="0.25">
      <c r="A163" s="78" t="s">
        <v>158</v>
      </c>
      <c r="B163" s="85" t="s">
        <v>312</v>
      </c>
      <c r="C163" s="86" t="s">
        <v>139</v>
      </c>
      <c r="D163" s="87">
        <v>0</v>
      </c>
      <c r="E163" s="79">
        <v>4958.5</v>
      </c>
    </row>
    <row r="164" spans="1:5" ht="63" x14ac:dyDescent="0.25">
      <c r="A164" s="78" t="s">
        <v>154</v>
      </c>
      <c r="B164" s="85" t="s">
        <v>312</v>
      </c>
      <c r="C164" s="86" t="s">
        <v>155</v>
      </c>
      <c r="D164" s="87">
        <v>0</v>
      </c>
      <c r="E164" s="79">
        <v>4958.5</v>
      </c>
    </row>
    <row r="165" spans="1:5" x14ac:dyDescent="0.25">
      <c r="A165" s="78" t="s">
        <v>306</v>
      </c>
      <c r="B165" s="85" t="s">
        <v>312</v>
      </c>
      <c r="C165" s="86" t="s">
        <v>155</v>
      </c>
      <c r="D165" s="87">
        <v>709</v>
      </c>
      <c r="E165" s="79">
        <v>4958.5</v>
      </c>
    </row>
    <row r="166" spans="1:5" ht="31.5" x14ac:dyDescent="0.25">
      <c r="A166" s="78" t="s">
        <v>313</v>
      </c>
      <c r="B166" s="85" t="s">
        <v>314</v>
      </c>
      <c r="C166" s="86" t="s">
        <v>139</v>
      </c>
      <c r="D166" s="87">
        <v>0</v>
      </c>
      <c r="E166" s="79">
        <v>10</v>
      </c>
    </row>
    <row r="167" spans="1:5" ht="47.25" x14ac:dyDescent="0.25">
      <c r="A167" s="78" t="s">
        <v>204</v>
      </c>
      <c r="B167" s="85" t="s">
        <v>315</v>
      </c>
      <c r="C167" s="86" t="s">
        <v>139</v>
      </c>
      <c r="D167" s="87">
        <v>0</v>
      </c>
      <c r="E167" s="79">
        <v>10</v>
      </c>
    </row>
    <row r="168" spans="1:5" ht="31.5" x14ac:dyDescent="0.25">
      <c r="A168" s="78" t="s">
        <v>156</v>
      </c>
      <c r="B168" s="85" t="s">
        <v>315</v>
      </c>
      <c r="C168" s="86" t="s">
        <v>157</v>
      </c>
      <c r="D168" s="87">
        <v>0</v>
      </c>
      <c r="E168" s="79">
        <v>10</v>
      </c>
    </row>
    <row r="169" spans="1:5" x14ac:dyDescent="0.25">
      <c r="A169" s="78" t="s">
        <v>306</v>
      </c>
      <c r="B169" s="85" t="s">
        <v>315</v>
      </c>
      <c r="C169" s="86" t="s">
        <v>157</v>
      </c>
      <c r="D169" s="87">
        <v>709</v>
      </c>
      <c r="E169" s="79">
        <v>10</v>
      </c>
    </row>
    <row r="170" spans="1:5" ht="31.5" x14ac:dyDescent="0.25">
      <c r="A170" s="78" t="s">
        <v>286</v>
      </c>
      <c r="B170" s="85" t="s">
        <v>287</v>
      </c>
      <c r="C170" s="86" t="s">
        <v>139</v>
      </c>
      <c r="D170" s="87">
        <v>0</v>
      </c>
      <c r="E170" s="79">
        <v>1031.9000000000001</v>
      </c>
    </row>
    <row r="171" spans="1:5" ht="45.75" customHeight="1" x14ac:dyDescent="0.25">
      <c r="A171" s="78" t="s">
        <v>288</v>
      </c>
      <c r="B171" s="85" t="s">
        <v>289</v>
      </c>
      <c r="C171" s="86" t="s">
        <v>139</v>
      </c>
      <c r="D171" s="87">
        <v>0</v>
      </c>
      <c r="E171" s="79">
        <v>1031.9000000000001</v>
      </c>
    </row>
    <row r="172" spans="1:5" ht="63" x14ac:dyDescent="0.25">
      <c r="A172" s="78" t="s">
        <v>154</v>
      </c>
      <c r="B172" s="85" t="s">
        <v>289</v>
      </c>
      <c r="C172" s="86" t="s">
        <v>155</v>
      </c>
      <c r="D172" s="87">
        <v>0</v>
      </c>
      <c r="E172" s="79">
        <v>90</v>
      </c>
    </row>
    <row r="173" spans="1:5" x14ac:dyDescent="0.25">
      <c r="A173" s="78" t="s">
        <v>306</v>
      </c>
      <c r="B173" s="85" t="s">
        <v>289</v>
      </c>
      <c r="C173" s="86" t="s">
        <v>155</v>
      </c>
      <c r="D173" s="87">
        <v>709</v>
      </c>
      <c r="E173" s="79">
        <v>90</v>
      </c>
    </row>
    <row r="174" spans="1:5" ht="31.5" x14ac:dyDescent="0.25">
      <c r="A174" s="78" t="s">
        <v>156</v>
      </c>
      <c r="B174" s="85" t="s">
        <v>289</v>
      </c>
      <c r="C174" s="86" t="s">
        <v>157</v>
      </c>
      <c r="D174" s="87">
        <v>0</v>
      </c>
      <c r="E174" s="79">
        <v>907.9</v>
      </c>
    </row>
    <row r="175" spans="1:5" x14ac:dyDescent="0.25">
      <c r="A175" s="78" t="s">
        <v>306</v>
      </c>
      <c r="B175" s="85" t="s">
        <v>289</v>
      </c>
      <c r="C175" s="86" t="s">
        <v>157</v>
      </c>
      <c r="D175" s="87">
        <v>709</v>
      </c>
      <c r="E175" s="79">
        <v>907.9</v>
      </c>
    </row>
    <row r="176" spans="1:5" x14ac:dyDescent="0.25">
      <c r="A176" s="78" t="s">
        <v>150</v>
      </c>
      <c r="B176" s="85" t="s">
        <v>289</v>
      </c>
      <c r="C176" s="86" t="s">
        <v>151</v>
      </c>
      <c r="D176" s="87">
        <v>0</v>
      </c>
      <c r="E176" s="79">
        <v>34</v>
      </c>
    </row>
    <row r="177" spans="1:5" x14ac:dyDescent="0.25">
      <c r="A177" s="78" t="s">
        <v>244</v>
      </c>
      <c r="B177" s="85" t="s">
        <v>289</v>
      </c>
      <c r="C177" s="86" t="s">
        <v>151</v>
      </c>
      <c r="D177" s="87">
        <v>702</v>
      </c>
      <c r="E177" s="79">
        <v>9</v>
      </c>
    </row>
    <row r="178" spans="1:5" x14ac:dyDescent="0.25">
      <c r="A178" s="78" t="s">
        <v>306</v>
      </c>
      <c r="B178" s="85" t="s">
        <v>289</v>
      </c>
      <c r="C178" s="86" t="s">
        <v>151</v>
      </c>
      <c r="D178" s="87">
        <v>709</v>
      </c>
      <c r="E178" s="79">
        <v>25</v>
      </c>
    </row>
    <row r="179" spans="1:5" x14ac:dyDescent="0.25">
      <c r="A179" s="78" t="s">
        <v>301</v>
      </c>
      <c r="B179" s="85" t="s">
        <v>302</v>
      </c>
      <c r="C179" s="86" t="s">
        <v>139</v>
      </c>
      <c r="D179" s="87">
        <v>0</v>
      </c>
      <c r="E179" s="79">
        <v>2687.9</v>
      </c>
    </row>
    <row r="180" spans="1:5" x14ac:dyDescent="0.25">
      <c r="A180" s="78" t="s">
        <v>234</v>
      </c>
      <c r="B180" s="85" t="s">
        <v>303</v>
      </c>
      <c r="C180" s="86" t="s">
        <v>139</v>
      </c>
      <c r="D180" s="87">
        <v>0</v>
      </c>
      <c r="E180" s="79">
        <v>264.3</v>
      </c>
    </row>
    <row r="181" spans="1:5" ht="31.5" x14ac:dyDescent="0.25">
      <c r="A181" s="78" t="s">
        <v>156</v>
      </c>
      <c r="B181" s="85" t="s">
        <v>303</v>
      </c>
      <c r="C181" s="86" t="s">
        <v>157</v>
      </c>
      <c r="D181" s="87">
        <v>0</v>
      </c>
      <c r="E181" s="79">
        <v>264.3</v>
      </c>
    </row>
    <row r="182" spans="1:5" x14ac:dyDescent="0.25">
      <c r="A182" s="78" t="s">
        <v>300</v>
      </c>
      <c r="B182" s="85" t="s">
        <v>303</v>
      </c>
      <c r="C182" s="86" t="s">
        <v>157</v>
      </c>
      <c r="D182" s="87">
        <v>707</v>
      </c>
      <c r="E182" s="79">
        <v>264.3</v>
      </c>
    </row>
    <row r="183" spans="1:5" ht="63" x14ac:dyDescent="0.25">
      <c r="A183" s="78" t="s">
        <v>304</v>
      </c>
      <c r="B183" s="85" t="s">
        <v>305</v>
      </c>
      <c r="C183" s="86" t="s">
        <v>139</v>
      </c>
      <c r="D183" s="87">
        <v>0</v>
      </c>
      <c r="E183" s="79">
        <v>2423.6</v>
      </c>
    </row>
    <row r="184" spans="1:5" ht="31.5" x14ac:dyDescent="0.25">
      <c r="A184" s="78" t="s">
        <v>156</v>
      </c>
      <c r="B184" s="85" t="s">
        <v>305</v>
      </c>
      <c r="C184" s="86" t="s">
        <v>157</v>
      </c>
      <c r="D184" s="87">
        <v>0</v>
      </c>
      <c r="E184" s="79">
        <v>2423.6</v>
      </c>
    </row>
    <row r="185" spans="1:5" x14ac:dyDescent="0.25">
      <c r="A185" s="78" t="s">
        <v>300</v>
      </c>
      <c r="B185" s="85" t="s">
        <v>305</v>
      </c>
      <c r="C185" s="86" t="s">
        <v>157</v>
      </c>
      <c r="D185" s="87">
        <v>707</v>
      </c>
      <c r="E185" s="79">
        <v>2423.6</v>
      </c>
    </row>
    <row r="186" spans="1:5" s="75" customFormat="1" ht="47.25" x14ac:dyDescent="0.25">
      <c r="A186" s="76" t="s">
        <v>142</v>
      </c>
      <c r="B186" s="89" t="s">
        <v>143</v>
      </c>
      <c r="C186" s="90" t="s">
        <v>139</v>
      </c>
      <c r="D186" s="91">
        <v>0</v>
      </c>
      <c r="E186" s="77">
        <v>57356.2</v>
      </c>
    </row>
    <row r="187" spans="1:5" ht="47.25" x14ac:dyDescent="0.25">
      <c r="A187" s="78" t="s">
        <v>144</v>
      </c>
      <c r="B187" s="85" t="s">
        <v>145</v>
      </c>
      <c r="C187" s="86" t="s">
        <v>139</v>
      </c>
      <c r="D187" s="87">
        <v>0</v>
      </c>
      <c r="E187" s="79">
        <v>55296.6</v>
      </c>
    </row>
    <row r="188" spans="1:5" x14ac:dyDescent="0.25">
      <c r="A188" s="78" t="s">
        <v>169</v>
      </c>
      <c r="B188" s="85" t="s">
        <v>170</v>
      </c>
      <c r="C188" s="86" t="s">
        <v>139</v>
      </c>
      <c r="D188" s="87">
        <v>0</v>
      </c>
      <c r="E188" s="79">
        <v>3099.7</v>
      </c>
    </row>
    <row r="189" spans="1:5" x14ac:dyDescent="0.25">
      <c r="A189" s="78" t="s">
        <v>171</v>
      </c>
      <c r="B189" s="85" t="s">
        <v>172</v>
      </c>
      <c r="C189" s="86" t="s">
        <v>139</v>
      </c>
      <c r="D189" s="87">
        <v>0</v>
      </c>
      <c r="E189" s="79">
        <v>10</v>
      </c>
    </row>
    <row r="190" spans="1:5" ht="31.5" x14ac:dyDescent="0.25">
      <c r="A190" s="78" t="s">
        <v>156</v>
      </c>
      <c r="B190" s="85" t="s">
        <v>172</v>
      </c>
      <c r="C190" s="86" t="s">
        <v>157</v>
      </c>
      <c r="D190" s="87">
        <v>0</v>
      </c>
      <c r="E190" s="79">
        <v>10</v>
      </c>
    </row>
    <row r="191" spans="1:5" ht="31.5" x14ac:dyDescent="0.25">
      <c r="A191" s="78" t="s">
        <v>168</v>
      </c>
      <c r="B191" s="85" t="s">
        <v>172</v>
      </c>
      <c r="C191" s="86" t="s">
        <v>157</v>
      </c>
      <c r="D191" s="87">
        <v>705</v>
      </c>
      <c r="E191" s="79">
        <v>10</v>
      </c>
    </row>
    <row r="192" spans="1:5" x14ac:dyDescent="0.25">
      <c r="A192" s="78" t="s">
        <v>152</v>
      </c>
      <c r="B192" s="85" t="s">
        <v>178</v>
      </c>
      <c r="C192" s="86" t="s">
        <v>139</v>
      </c>
      <c r="D192" s="87">
        <v>0</v>
      </c>
      <c r="E192" s="79">
        <v>2145.5</v>
      </c>
    </row>
    <row r="193" spans="1:5" ht="63" x14ac:dyDescent="0.25">
      <c r="A193" s="78" t="s">
        <v>154</v>
      </c>
      <c r="B193" s="85" t="s">
        <v>178</v>
      </c>
      <c r="C193" s="86" t="s">
        <v>155</v>
      </c>
      <c r="D193" s="87">
        <v>0</v>
      </c>
      <c r="E193" s="79">
        <v>1863.9</v>
      </c>
    </row>
    <row r="194" spans="1:5" x14ac:dyDescent="0.25">
      <c r="A194" s="78" t="s">
        <v>177</v>
      </c>
      <c r="B194" s="85" t="s">
        <v>178</v>
      </c>
      <c r="C194" s="86" t="s">
        <v>155</v>
      </c>
      <c r="D194" s="87">
        <v>801</v>
      </c>
      <c r="E194" s="79">
        <v>1863.9</v>
      </c>
    </row>
    <row r="195" spans="1:5" ht="31.5" x14ac:dyDescent="0.25">
      <c r="A195" s="78" t="s">
        <v>156</v>
      </c>
      <c r="B195" s="85" t="s">
        <v>178</v>
      </c>
      <c r="C195" s="86" t="s">
        <v>157</v>
      </c>
      <c r="D195" s="87">
        <v>0</v>
      </c>
      <c r="E195" s="79">
        <v>274.2</v>
      </c>
    </row>
    <row r="196" spans="1:5" x14ac:dyDescent="0.25">
      <c r="A196" s="78" t="s">
        <v>177</v>
      </c>
      <c r="B196" s="85" t="s">
        <v>178</v>
      </c>
      <c r="C196" s="86" t="s">
        <v>157</v>
      </c>
      <c r="D196" s="87">
        <v>801</v>
      </c>
      <c r="E196" s="79">
        <v>274.2</v>
      </c>
    </row>
    <row r="197" spans="1:5" x14ac:dyDescent="0.25">
      <c r="A197" s="78" t="s">
        <v>179</v>
      </c>
      <c r="B197" s="85" t="s">
        <v>178</v>
      </c>
      <c r="C197" s="86" t="s">
        <v>180</v>
      </c>
      <c r="D197" s="87">
        <v>0</v>
      </c>
      <c r="E197" s="79">
        <v>7.4</v>
      </c>
    </row>
    <row r="198" spans="1:5" x14ac:dyDescent="0.25">
      <c r="A198" s="78" t="s">
        <v>177</v>
      </c>
      <c r="B198" s="85" t="s">
        <v>178</v>
      </c>
      <c r="C198" s="86" t="s">
        <v>180</v>
      </c>
      <c r="D198" s="87">
        <v>801</v>
      </c>
      <c r="E198" s="79">
        <v>7.4</v>
      </c>
    </row>
    <row r="199" spans="1:5" ht="141.75" x14ac:dyDescent="0.25">
      <c r="A199" s="78" t="s">
        <v>158</v>
      </c>
      <c r="B199" s="85" t="s">
        <v>181</v>
      </c>
      <c r="C199" s="86" t="s">
        <v>139</v>
      </c>
      <c r="D199" s="87">
        <v>0</v>
      </c>
      <c r="E199" s="79">
        <v>855.2</v>
      </c>
    </row>
    <row r="200" spans="1:5" ht="63" x14ac:dyDescent="0.25">
      <c r="A200" s="78" t="s">
        <v>154</v>
      </c>
      <c r="B200" s="85" t="s">
        <v>181</v>
      </c>
      <c r="C200" s="86" t="s">
        <v>155</v>
      </c>
      <c r="D200" s="87">
        <v>0</v>
      </c>
      <c r="E200" s="79">
        <v>855.2</v>
      </c>
    </row>
    <row r="201" spans="1:5" x14ac:dyDescent="0.25">
      <c r="A201" s="78" t="s">
        <v>177</v>
      </c>
      <c r="B201" s="85" t="s">
        <v>181</v>
      </c>
      <c r="C201" s="86" t="s">
        <v>155</v>
      </c>
      <c r="D201" s="87">
        <v>801</v>
      </c>
      <c r="E201" s="79">
        <v>855.2</v>
      </c>
    </row>
    <row r="202" spans="1:5" x14ac:dyDescent="0.25">
      <c r="A202" s="78" t="s">
        <v>162</v>
      </c>
      <c r="B202" s="85" t="s">
        <v>182</v>
      </c>
      <c r="C202" s="86" t="s">
        <v>139</v>
      </c>
      <c r="D202" s="87">
        <v>0</v>
      </c>
      <c r="E202" s="79">
        <v>89</v>
      </c>
    </row>
    <row r="203" spans="1:5" ht="31.5" x14ac:dyDescent="0.25">
      <c r="A203" s="78" t="s">
        <v>156</v>
      </c>
      <c r="B203" s="85" t="s">
        <v>182</v>
      </c>
      <c r="C203" s="86" t="s">
        <v>157</v>
      </c>
      <c r="D203" s="87">
        <v>0</v>
      </c>
      <c r="E203" s="79">
        <v>89</v>
      </c>
    </row>
    <row r="204" spans="1:5" x14ac:dyDescent="0.25">
      <c r="A204" s="78" t="s">
        <v>177</v>
      </c>
      <c r="B204" s="85" t="s">
        <v>182</v>
      </c>
      <c r="C204" s="86" t="s">
        <v>157</v>
      </c>
      <c r="D204" s="87">
        <v>801</v>
      </c>
      <c r="E204" s="79">
        <v>89</v>
      </c>
    </row>
    <row r="205" spans="1:5" x14ac:dyDescent="0.25">
      <c r="A205" s="78" t="s">
        <v>183</v>
      </c>
      <c r="B205" s="85" t="s">
        <v>184</v>
      </c>
      <c r="C205" s="86" t="s">
        <v>139</v>
      </c>
      <c r="D205" s="87">
        <v>0</v>
      </c>
      <c r="E205" s="79">
        <v>24098.9</v>
      </c>
    </row>
    <row r="206" spans="1:5" x14ac:dyDescent="0.25">
      <c r="A206" s="78" t="s">
        <v>152</v>
      </c>
      <c r="B206" s="85" t="s">
        <v>185</v>
      </c>
      <c r="C206" s="86" t="s">
        <v>139</v>
      </c>
      <c r="D206" s="87">
        <v>0</v>
      </c>
      <c r="E206" s="79">
        <v>16689.2</v>
      </c>
    </row>
    <row r="207" spans="1:5" ht="63" x14ac:dyDescent="0.25">
      <c r="A207" s="78" t="s">
        <v>154</v>
      </c>
      <c r="B207" s="85" t="s">
        <v>185</v>
      </c>
      <c r="C207" s="86" t="s">
        <v>155</v>
      </c>
      <c r="D207" s="87">
        <v>0</v>
      </c>
      <c r="E207" s="79">
        <v>14248.6</v>
      </c>
    </row>
    <row r="208" spans="1:5" x14ac:dyDescent="0.25">
      <c r="A208" s="78" t="s">
        <v>177</v>
      </c>
      <c r="B208" s="85" t="s">
        <v>185</v>
      </c>
      <c r="C208" s="86" t="s">
        <v>155</v>
      </c>
      <c r="D208" s="87">
        <v>801</v>
      </c>
      <c r="E208" s="79">
        <v>14248.6</v>
      </c>
    </row>
    <row r="209" spans="1:5" ht="31.5" x14ac:dyDescent="0.25">
      <c r="A209" s="78" t="s">
        <v>156</v>
      </c>
      <c r="B209" s="85" t="s">
        <v>185</v>
      </c>
      <c r="C209" s="86" t="s">
        <v>157</v>
      </c>
      <c r="D209" s="87">
        <v>0</v>
      </c>
      <c r="E209" s="79">
        <v>2427.5</v>
      </c>
    </row>
    <row r="210" spans="1:5" x14ac:dyDescent="0.25">
      <c r="A210" s="78" t="s">
        <v>177</v>
      </c>
      <c r="B210" s="85" t="s">
        <v>185</v>
      </c>
      <c r="C210" s="86" t="s">
        <v>157</v>
      </c>
      <c r="D210" s="87">
        <v>801</v>
      </c>
      <c r="E210" s="79">
        <v>2427.5</v>
      </c>
    </row>
    <row r="211" spans="1:5" x14ac:dyDescent="0.25">
      <c r="A211" s="78" t="s">
        <v>179</v>
      </c>
      <c r="B211" s="85" t="s">
        <v>185</v>
      </c>
      <c r="C211" s="86" t="s">
        <v>180</v>
      </c>
      <c r="D211" s="87">
        <v>0</v>
      </c>
      <c r="E211" s="79">
        <v>13.1</v>
      </c>
    </row>
    <row r="212" spans="1:5" x14ac:dyDescent="0.25">
      <c r="A212" s="78" t="s">
        <v>177</v>
      </c>
      <c r="B212" s="85" t="s">
        <v>185</v>
      </c>
      <c r="C212" s="86" t="s">
        <v>180</v>
      </c>
      <c r="D212" s="87">
        <v>801</v>
      </c>
      <c r="E212" s="79">
        <v>13.1</v>
      </c>
    </row>
    <row r="213" spans="1:5" ht="141.75" x14ac:dyDescent="0.25">
      <c r="A213" s="78" t="s">
        <v>158</v>
      </c>
      <c r="B213" s="85" t="s">
        <v>186</v>
      </c>
      <c r="C213" s="86" t="s">
        <v>139</v>
      </c>
      <c r="D213" s="87">
        <v>0</v>
      </c>
      <c r="E213" s="79">
        <v>6556.5</v>
      </c>
    </row>
    <row r="214" spans="1:5" ht="63" x14ac:dyDescent="0.25">
      <c r="A214" s="78" t="s">
        <v>154</v>
      </c>
      <c r="B214" s="85" t="s">
        <v>186</v>
      </c>
      <c r="C214" s="86" t="s">
        <v>155</v>
      </c>
      <c r="D214" s="87">
        <v>0</v>
      </c>
      <c r="E214" s="79">
        <v>6556.5</v>
      </c>
    </row>
    <row r="215" spans="1:5" x14ac:dyDescent="0.25">
      <c r="A215" s="78" t="s">
        <v>177</v>
      </c>
      <c r="B215" s="85" t="s">
        <v>186</v>
      </c>
      <c r="C215" s="86" t="s">
        <v>155</v>
      </c>
      <c r="D215" s="87">
        <v>801</v>
      </c>
      <c r="E215" s="79">
        <v>6556.5</v>
      </c>
    </row>
    <row r="216" spans="1:5" ht="31.5" x14ac:dyDescent="0.25">
      <c r="A216" s="78" t="s">
        <v>187</v>
      </c>
      <c r="B216" s="85" t="s">
        <v>188</v>
      </c>
      <c r="C216" s="86" t="s">
        <v>139</v>
      </c>
      <c r="D216" s="87">
        <v>0</v>
      </c>
      <c r="E216" s="79">
        <v>74.099999999999994</v>
      </c>
    </row>
    <row r="217" spans="1:5" ht="31.5" x14ac:dyDescent="0.25">
      <c r="A217" s="78" t="s">
        <v>156</v>
      </c>
      <c r="B217" s="85" t="s">
        <v>188</v>
      </c>
      <c r="C217" s="86" t="s">
        <v>157</v>
      </c>
      <c r="D217" s="87">
        <v>0</v>
      </c>
      <c r="E217" s="79">
        <v>74.099999999999994</v>
      </c>
    </row>
    <row r="218" spans="1:5" x14ac:dyDescent="0.25">
      <c r="A218" s="78" t="s">
        <v>177</v>
      </c>
      <c r="B218" s="85" t="s">
        <v>188</v>
      </c>
      <c r="C218" s="86" t="s">
        <v>157</v>
      </c>
      <c r="D218" s="87">
        <v>801</v>
      </c>
      <c r="E218" s="79">
        <v>74.099999999999994</v>
      </c>
    </row>
    <row r="219" spans="1:5" ht="31.5" x14ac:dyDescent="0.25">
      <c r="A219" s="78" t="s">
        <v>189</v>
      </c>
      <c r="B219" s="85" t="s">
        <v>190</v>
      </c>
      <c r="C219" s="86" t="s">
        <v>139</v>
      </c>
      <c r="D219" s="87">
        <v>0</v>
      </c>
      <c r="E219" s="79">
        <v>192.5</v>
      </c>
    </row>
    <row r="220" spans="1:5" ht="31.5" x14ac:dyDescent="0.25">
      <c r="A220" s="78" t="s">
        <v>156</v>
      </c>
      <c r="B220" s="85" t="s">
        <v>190</v>
      </c>
      <c r="C220" s="86" t="s">
        <v>157</v>
      </c>
      <c r="D220" s="87">
        <v>0</v>
      </c>
      <c r="E220" s="79">
        <v>192.5</v>
      </c>
    </row>
    <row r="221" spans="1:5" x14ac:dyDescent="0.25">
      <c r="A221" s="78" t="s">
        <v>177</v>
      </c>
      <c r="B221" s="85" t="s">
        <v>190</v>
      </c>
      <c r="C221" s="86" t="s">
        <v>157</v>
      </c>
      <c r="D221" s="87">
        <v>801</v>
      </c>
      <c r="E221" s="79">
        <v>192.5</v>
      </c>
    </row>
    <row r="222" spans="1:5" x14ac:dyDescent="0.25">
      <c r="A222" s="78" t="s">
        <v>162</v>
      </c>
      <c r="B222" s="85" t="s">
        <v>191</v>
      </c>
      <c r="C222" s="86" t="s">
        <v>139</v>
      </c>
      <c r="D222" s="87">
        <v>0</v>
      </c>
      <c r="E222" s="79">
        <v>586.6</v>
      </c>
    </row>
    <row r="223" spans="1:5" ht="31.5" x14ac:dyDescent="0.25">
      <c r="A223" s="78" t="s">
        <v>156</v>
      </c>
      <c r="B223" s="85" t="s">
        <v>191</v>
      </c>
      <c r="C223" s="86" t="s">
        <v>157</v>
      </c>
      <c r="D223" s="87">
        <v>0</v>
      </c>
      <c r="E223" s="79">
        <v>586.6</v>
      </c>
    </row>
    <row r="224" spans="1:5" x14ac:dyDescent="0.25">
      <c r="A224" s="78" t="s">
        <v>177</v>
      </c>
      <c r="B224" s="85" t="s">
        <v>191</v>
      </c>
      <c r="C224" s="86" t="s">
        <v>157</v>
      </c>
      <c r="D224" s="87">
        <v>801</v>
      </c>
      <c r="E224" s="79">
        <v>586.6</v>
      </c>
    </row>
    <row r="225" spans="1:5" ht="20.25" customHeight="1" x14ac:dyDescent="0.25">
      <c r="A225" s="78" t="s">
        <v>173</v>
      </c>
      <c r="B225" s="85" t="s">
        <v>174</v>
      </c>
      <c r="C225" s="86" t="s">
        <v>139</v>
      </c>
      <c r="D225" s="87">
        <v>0</v>
      </c>
      <c r="E225" s="79">
        <v>17826.7</v>
      </c>
    </row>
    <row r="226" spans="1:5" ht="31.5" x14ac:dyDescent="0.25">
      <c r="A226" s="78" t="s">
        <v>192</v>
      </c>
      <c r="B226" s="85" t="s">
        <v>193</v>
      </c>
      <c r="C226" s="86" t="s">
        <v>139</v>
      </c>
      <c r="D226" s="87">
        <v>0</v>
      </c>
      <c r="E226" s="79">
        <v>1357</v>
      </c>
    </row>
    <row r="227" spans="1:5" ht="31.5" x14ac:dyDescent="0.25">
      <c r="A227" s="78" t="s">
        <v>156</v>
      </c>
      <c r="B227" s="85" t="s">
        <v>193</v>
      </c>
      <c r="C227" s="86" t="s">
        <v>157</v>
      </c>
      <c r="D227" s="87">
        <v>0</v>
      </c>
      <c r="E227" s="79">
        <v>1357</v>
      </c>
    </row>
    <row r="228" spans="1:5" x14ac:dyDescent="0.25">
      <c r="A228" s="78" t="s">
        <v>177</v>
      </c>
      <c r="B228" s="85" t="s">
        <v>193</v>
      </c>
      <c r="C228" s="86" t="s">
        <v>157</v>
      </c>
      <c r="D228" s="87">
        <v>801</v>
      </c>
      <c r="E228" s="79">
        <v>1357</v>
      </c>
    </row>
    <row r="229" spans="1:5" x14ac:dyDescent="0.25">
      <c r="A229" s="78" t="s">
        <v>171</v>
      </c>
      <c r="B229" s="85" t="s">
        <v>175</v>
      </c>
      <c r="C229" s="86" t="s">
        <v>139</v>
      </c>
      <c r="D229" s="87">
        <v>0</v>
      </c>
      <c r="E229" s="79">
        <v>10</v>
      </c>
    </row>
    <row r="230" spans="1:5" ht="31.5" x14ac:dyDescent="0.25">
      <c r="A230" s="78" t="s">
        <v>156</v>
      </c>
      <c r="B230" s="85" t="s">
        <v>175</v>
      </c>
      <c r="C230" s="86" t="s">
        <v>157</v>
      </c>
      <c r="D230" s="87">
        <v>0</v>
      </c>
      <c r="E230" s="79">
        <v>10</v>
      </c>
    </row>
    <row r="231" spans="1:5" ht="31.5" x14ac:dyDescent="0.25">
      <c r="A231" s="78" t="s">
        <v>168</v>
      </c>
      <c r="B231" s="85" t="s">
        <v>175</v>
      </c>
      <c r="C231" s="86" t="s">
        <v>157</v>
      </c>
      <c r="D231" s="87">
        <v>705</v>
      </c>
      <c r="E231" s="79">
        <v>10</v>
      </c>
    </row>
    <row r="232" spans="1:5" x14ac:dyDescent="0.25">
      <c r="A232" s="78" t="s">
        <v>152</v>
      </c>
      <c r="B232" s="85" t="s">
        <v>194</v>
      </c>
      <c r="C232" s="86" t="s">
        <v>139</v>
      </c>
      <c r="D232" s="87">
        <v>0</v>
      </c>
      <c r="E232" s="79">
        <v>9563.7999999999993</v>
      </c>
    </row>
    <row r="233" spans="1:5" ht="63" x14ac:dyDescent="0.25">
      <c r="A233" s="78" t="s">
        <v>154</v>
      </c>
      <c r="B233" s="85" t="s">
        <v>194</v>
      </c>
      <c r="C233" s="86" t="s">
        <v>155</v>
      </c>
      <c r="D233" s="87">
        <v>0</v>
      </c>
      <c r="E233" s="79">
        <v>8470.7000000000007</v>
      </c>
    </row>
    <row r="234" spans="1:5" x14ac:dyDescent="0.25">
      <c r="A234" s="78" t="s">
        <v>177</v>
      </c>
      <c r="B234" s="85" t="s">
        <v>194</v>
      </c>
      <c r="C234" s="86" t="s">
        <v>155</v>
      </c>
      <c r="D234" s="87">
        <v>801</v>
      </c>
      <c r="E234" s="79">
        <v>8470.7000000000007</v>
      </c>
    </row>
    <row r="235" spans="1:5" ht="31.5" x14ac:dyDescent="0.25">
      <c r="A235" s="78" t="s">
        <v>156</v>
      </c>
      <c r="B235" s="85" t="s">
        <v>194</v>
      </c>
      <c r="C235" s="86" t="s">
        <v>157</v>
      </c>
      <c r="D235" s="87">
        <v>0</v>
      </c>
      <c r="E235" s="79">
        <v>1073.3</v>
      </c>
    </row>
    <row r="236" spans="1:5" x14ac:dyDescent="0.25">
      <c r="A236" s="78" t="s">
        <v>177</v>
      </c>
      <c r="B236" s="85" t="s">
        <v>194</v>
      </c>
      <c r="C236" s="86" t="s">
        <v>157</v>
      </c>
      <c r="D236" s="87">
        <v>801</v>
      </c>
      <c r="E236" s="79">
        <v>1073.3</v>
      </c>
    </row>
    <row r="237" spans="1:5" x14ac:dyDescent="0.25">
      <c r="A237" s="78" t="s">
        <v>179</v>
      </c>
      <c r="B237" s="85" t="s">
        <v>194</v>
      </c>
      <c r="C237" s="86" t="s">
        <v>180</v>
      </c>
      <c r="D237" s="87">
        <v>0</v>
      </c>
      <c r="E237" s="79">
        <v>19.8</v>
      </c>
    </row>
    <row r="238" spans="1:5" x14ac:dyDescent="0.25">
      <c r="A238" s="78" t="s">
        <v>177</v>
      </c>
      <c r="B238" s="85" t="s">
        <v>194</v>
      </c>
      <c r="C238" s="86" t="s">
        <v>180</v>
      </c>
      <c r="D238" s="87">
        <v>801</v>
      </c>
      <c r="E238" s="79">
        <v>19.8</v>
      </c>
    </row>
    <row r="239" spans="1:5" ht="141.75" x14ac:dyDescent="0.25">
      <c r="A239" s="78" t="s">
        <v>158</v>
      </c>
      <c r="B239" s="85" t="s">
        <v>195</v>
      </c>
      <c r="C239" s="86" t="s">
        <v>139</v>
      </c>
      <c r="D239" s="87">
        <v>0</v>
      </c>
      <c r="E239" s="79">
        <v>3895.9</v>
      </c>
    </row>
    <row r="240" spans="1:5" ht="63" x14ac:dyDescent="0.25">
      <c r="A240" s="78" t="s">
        <v>154</v>
      </c>
      <c r="B240" s="85" t="s">
        <v>195</v>
      </c>
      <c r="C240" s="86" t="s">
        <v>155</v>
      </c>
      <c r="D240" s="87">
        <v>0</v>
      </c>
      <c r="E240" s="79">
        <v>3895.9</v>
      </c>
    </row>
    <row r="241" spans="1:5" x14ac:dyDescent="0.25">
      <c r="A241" s="78" t="s">
        <v>177</v>
      </c>
      <c r="B241" s="85" t="s">
        <v>195</v>
      </c>
      <c r="C241" s="86" t="s">
        <v>155</v>
      </c>
      <c r="D241" s="87">
        <v>801</v>
      </c>
      <c r="E241" s="79">
        <v>3895.9</v>
      </c>
    </row>
    <row r="242" spans="1:5" ht="47.25" x14ac:dyDescent="0.25">
      <c r="A242" s="78" t="s">
        <v>196</v>
      </c>
      <c r="B242" s="85" t="s">
        <v>197</v>
      </c>
      <c r="C242" s="86" t="s">
        <v>139</v>
      </c>
      <c r="D242" s="87">
        <v>0</v>
      </c>
      <c r="E242" s="79">
        <v>3000</v>
      </c>
    </row>
    <row r="243" spans="1:5" ht="31.5" x14ac:dyDescent="0.25">
      <c r="A243" s="78" t="s">
        <v>156</v>
      </c>
      <c r="B243" s="85" t="s">
        <v>197</v>
      </c>
      <c r="C243" s="86" t="s">
        <v>157</v>
      </c>
      <c r="D243" s="87">
        <v>0</v>
      </c>
      <c r="E243" s="79">
        <v>3000</v>
      </c>
    </row>
    <row r="244" spans="1:5" x14ac:dyDescent="0.25">
      <c r="A244" s="78" t="s">
        <v>177</v>
      </c>
      <c r="B244" s="85" t="s">
        <v>197</v>
      </c>
      <c r="C244" s="86" t="s">
        <v>157</v>
      </c>
      <c r="D244" s="87">
        <v>801</v>
      </c>
      <c r="E244" s="79">
        <v>3000</v>
      </c>
    </row>
    <row r="245" spans="1:5" ht="31.5" x14ac:dyDescent="0.25">
      <c r="A245" s="78" t="s">
        <v>146</v>
      </c>
      <c r="B245" s="85" t="s">
        <v>147</v>
      </c>
      <c r="C245" s="86" t="s">
        <v>139</v>
      </c>
      <c r="D245" s="87">
        <v>0</v>
      </c>
      <c r="E245" s="79">
        <v>10271.299999999999</v>
      </c>
    </row>
    <row r="246" spans="1:5" x14ac:dyDescent="0.25">
      <c r="A246" s="78" t="s">
        <v>148</v>
      </c>
      <c r="B246" s="85" t="s">
        <v>149</v>
      </c>
      <c r="C246" s="86" t="s">
        <v>139</v>
      </c>
      <c r="D246" s="87">
        <v>0</v>
      </c>
      <c r="E246" s="79">
        <v>21</v>
      </c>
    </row>
    <row r="247" spans="1:5" x14ac:dyDescent="0.25">
      <c r="A247" s="78" t="s">
        <v>150</v>
      </c>
      <c r="B247" s="85" t="s">
        <v>149</v>
      </c>
      <c r="C247" s="86" t="s">
        <v>151</v>
      </c>
      <c r="D247" s="87">
        <v>0</v>
      </c>
      <c r="E247" s="79">
        <v>21</v>
      </c>
    </row>
    <row r="248" spans="1:5" x14ac:dyDescent="0.25">
      <c r="A248" s="78" t="s">
        <v>141</v>
      </c>
      <c r="B248" s="85" t="s">
        <v>149</v>
      </c>
      <c r="C248" s="86" t="s">
        <v>151</v>
      </c>
      <c r="D248" s="87">
        <v>703</v>
      </c>
      <c r="E248" s="79">
        <v>21</v>
      </c>
    </row>
    <row r="249" spans="1:5" x14ac:dyDescent="0.25">
      <c r="A249" s="78" t="s">
        <v>152</v>
      </c>
      <c r="B249" s="85" t="s">
        <v>153</v>
      </c>
      <c r="C249" s="86" t="s">
        <v>139</v>
      </c>
      <c r="D249" s="87">
        <v>0</v>
      </c>
      <c r="E249" s="79">
        <v>7089.4</v>
      </c>
    </row>
    <row r="250" spans="1:5" ht="63" x14ac:dyDescent="0.25">
      <c r="A250" s="78" t="s">
        <v>154</v>
      </c>
      <c r="B250" s="85" t="s">
        <v>153</v>
      </c>
      <c r="C250" s="86" t="s">
        <v>155</v>
      </c>
      <c r="D250" s="87">
        <v>0</v>
      </c>
      <c r="E250" s="79">
        <v>6625.8</v>
      </c>
    </row>
    <row r="251" spans="1:5" x14ac:dyDescent="0.25">
      <c r="A251" s="78" t="s">
        <v>141</v>
      </c>
      <c r="B251" s="85" t="s">
        <v>153</v>
      </c>
      <c r="C251" s="86" t="s">
        <v>155</v>
      </c>
      <c r="D251" s="87">
        <v>703</v>
      </c>
      <c r="E251" s="79">
        <v>6625.8</v>
      </c>
    </row>
    <row r="252" spans="1:5" ht="31.5" x14ac:dyDescent="0.25">
      <c r="A252" s="78" t="s">
        <v>156</v>
      </c>
      <c r="B252" s="85" t="s">
        <v>153</v>
      </c>
      <c r="C252" s="86" t="s">
        <v>157</v>
      </c>
      <c r="D252" s="87">
        <v>0</v>
      </c>
      <c r="E252" s="79">
        <v>463.6</v>
      </c>
    </row>
    <row r="253" spans="1:5" x14ac:dyDescent="0.25">
      <c r="A253" s="78" t="s">
        <v>141</v>
      </c>
      <c r="B253" s="85" t="s">
        <v>153</v>
      </c>
      <c r="C253" s="86" t="s">
        <v>157</v>
      </c>
      <c r="D253" s="87">
        <v>703</v>
      </c>
      <c r="E253" s="79">
        <v>463.6</v>
      </c>
    </row>
    <row r="254" spans="1:5" ht="141.75" x14ac:dyDescent="0.25">
      <c r="A254" s="78" t="s">
        <v>158</v>
      </c>
      <c r="B254" s="85" t="s">
        <v>159</v>
      </c>
      <c r="C254" s="86" t="s">
        <v>139</v>
      </c>
      <c r="D254" s="87">
        <v>0</v>
      </c>
      <c r="E254" s="79">
        <v>3090.9</v>
      </c>
    </row>
    <row r="255" spans="1:5" ht="63" x14ac:dyDescent="0.25">
      <c r="A255" s="78" t="s">
        <v>154</v>
      </c>
      <c r="B255" s="85" t="s">
        <v>159</v>
      </c>
      <c r="C255" s="86" t="s">
        <v>155</v>
      </c>
      <c r="D255" s="87">
        <v>0</v>
      </c>
      <c r="E255" s="79">
        <v>3090.9</v>
      </c>
    </row>
    <row r="256" spans="1:5" x14ac:dyDescent="0.25">
      <c r="A256" s="78" t="s">
        <v>141</v>
      </c>
      <c r="B256" s="85" t="s">
        <v>159</v>
      </c>
      <c r="C256" s="86" t="s">
        <v>155</v>
      </c>
      <c r="D256" s="87">
        <v>703</v>
      </c>
      <c r="E256" s="79">
        <v>3090.9</v>
      </c>
    </row>
    <row r="257" spans="1:5" x14ac:dyDescent="0.25">
      <c r="A257" s="78" t="s">
        <v>162</v>
      </c>
      <c r="B257" s="85" t="s">
        <v>163</v>
      </c>
      <c r="C257" s="86" t="s">
        <v>139</v>
      </c>
      <c r="D257" s="87">
        <v>0</v>
      </c>
      <c r="E257" s="79">
        <v>70</v>
      </c>
    </row>
    <row r="258" spans="1:5" ht="31.5" x14ac:dyDescent="0.25">
      <c r="A258" s="78" t="s">
        <v>156</v>
      </c>
      <c r="B258" s="85" t="s">
        <v>163</v>
      </c>
      <c r="C258" s="86" t="s">
        <v>157</v>
      </c>
      <c r="D258" s="87">
        <v>0</v>
      </c>
      <c r="E258" s="79">
        <v>70</v>
      </c>
    </row>
    <row r="259" spans="1:5" x14ac:dyDescent="0.25">
      <c r="A259" s="78" t="s">
        <v>141</v>
      </c>
      <c r="B259" s="85" t="s">
        <v>163</v>
      </c>
      <c r="C259" s="86" t="s">
        <v>157</v>
      </c>
      <c r="D259" s="87">
        <v>703</v>
      </c>
      <c r="E259" s="79">
        <v>70</v>
      </c>
    </row>
    <row r="260" spans="1:5" ht="33" customHeight="1" x14ac:dyDescent="0.25">
      <c r="A260" s="78" t="s">
        <v>215</v>
      </c>
      <c r="B260" s="85" t="s">
        <v>216</v>
      </c>
      <c r="C260" s="86" t="s">
        <v>139</v>
      </c>
      <c r="D260" s="87">
        <v>0</v>
      </c>
      <c r="E260" s="79">
        <v>2059.6</v>
      </c>
    </row>
    <row r="261" spans="1:5" ht="19.5" customHeight="1" x14ac:dyDescent="0.25">
      <c r="A261" s="78" t="s">
        <v>217</v>
      </c>
      <c r="B261" s="85" t="s">
        <v>218</v>
      </c>
      <c r="C261" s="86" t="s">
        <v>139</v>
      </c>
      <c r="D261" s="87">
        <v>0</v>
      </c>
      <c r="E261" s="79">
        <v>2059.6</v>
      </c>
    </row>
    <row r="262" spans="1:5" x14ac:dyDescent="0.25">
      <c r="A262" s="78" t="s">
        <v>219</v>
      </c>
      <c r="B262" s="85" t="s">
        <v>220</v>
      </c>
      <c r="C262" s="86" t="s">
        <v>139</v>
      </c>
      <c r="D262" s="87">
        <v>0</v>
      </c>
      <c r="E262" s="79">
        <v>1428.8</v>
      </c>
    </row>
    <row r="263" spans="1:5" ht="63" x14ac:dyDescent="0.25">
      <c r="A263" s="78" t="s">
        <v>154</v>
      </c>
      <c r="B263" s="85" t="s">
        <v>220</v>
      </c>
      <c r="C263" s="86" t="s">
        <v>155</v>
      </c>
      <c r="D263" s="87">
        <v>0</v>
      </c>
      <c r="E263" s="79">
        <v>1370.9</v>
      </c>
    </row>
    <row r="264" spans="1:5" x14ac:dyDescent="0.25">
      <c r="A264" s="78" t="s">
        <v>214</v>
      </c>
      <c r="B264" s="85" t="s">
        <v>220</v>
      </c>
      <c r="C264" s="86" t="s">
        <v>155</v>
      </c>
      <c r="D264" s="87">
        <v>804</v>
      </c>
      <c r="E264" s="79">
        <v>1370.9</v>
      </c>
    </row>
    <row r="265" spans="1:5" ht="31.5" x14ac:dyDescent="0.25">
      <c r="A265" s="78" t="s">
        <v>156</v>
      </c>
      <c r="B265" s="85" t="s">
        <v>220</v>
      </c>
      <c r="C265" s="86" t="s">
        <v>157</v>
      </c>
      <c r="D265" s="87">
        <v>0</v>
      </c>
      <c r="E265" s="79">
        <v>57.9</v>
      </c>
    </row>
    <row r="266" spans="1:5" x14ac:dyDescent="0.25">
      <c r="A266" s="78" t="s">
        <v>214</v>
      </c>
      <c r="B266" s="85" t="s">
        <v>220</v>
      </c>
      <c r="C266" s="86" t="s">
        <v>157</v>
      </c>
      <c r="D266" s="87">
        <v>804</v>
      </c>
      <c r="E266" s="79">
        <v>57.9</v>
      </c>
    </row>
    <row r="267" spans="1:5" ht="141.75" x14ac:dyDescent="0.25">
      <c r="A267" s="78" t="s">
        <v>158</v>
      </c>
      <c r="B267" s="85" t="s">
        <v>221</v>
      </c>
      <c r="C267" s="86" t="s">
        <v>139</v>
      </c>
      <c r="D267" s="87">
        <v>0</v>
      </c>
      <c r="E267" s="79">
        <v>630.79999999999995</v>
      </c>
    </row>
    <row r="268" spans="1:5" ht="63" x14ac:dyDescent="0.25">
      <c r="A268" s="78" t="s">
        <v>154</v>
      </c>
      <c r="B268" s="85" t="s">
        <v>221</v>
      </c>
      <c r="C268" s="86" t="s">
        <v>155</v>
      </c>
      <c r="D268" s="87">
        <v>0</v>
      </c>
      <c r="E268" s="79">
        <v>630.79999999999995</v>
      </c>
    </row>
    <row r="269" spans="1:5" x14ac:dyDescent="0.25">
      <c r="A269" s="78" t="s">
        <v>214</v>
      </c>
      <c r="B269" s="85" t="s">
        <v>221</v>
      </c>
      <c r="C269" s="86" t="s">
        <v>155</v>
      </c>
      <c r="D269" s="87">
        <v>804</v>
      </c>
      <c r="E269" s="79">
        <v>630.79999999999995</v>
      </c>
    </row>
    <row r="270" spans="1:5" s="75" customFormat="1" ht="47.25" x14ac:dyDescent="0.25">
      <c r="A270" s="76" t="s">
        <v>198</v>
      </c>
      <c r="B270" s="89" t="s">
        <v>199</v>
      </c>
      <c r="C270" s="90" t="s">
        <v>139</v>
      </c>
      <c r="D270" s="91">
        <v>0</v>
      </c>
      <c r="E270" s="77">
        <v>20943.5</v>
      </c>
    </row>
    <row r="271" spans="1:5" ht="47.25" x14ac:dyDescent="0.25">
      <c r="A271" s="78" t="s">
        <v>473</v>
      </c>
      <c r="B271" s="85" t="s">
        <v>474</v>
      </c>
      <c r="C271" s="86" t="s">
        <v>139</v>
      </c>
      <c r="D271" s="87">
        <v>0</v>
      </c>
      <c r="E271" s="79">
        <v>114.5</v>
      </c>
    </row>
    <row r="272" spans="1:5" ht="47.25" x14ac:dyDescent="0.25">
      <c r="A272" s="78" t="s">
        <v>475</v>
      </c>
      <c r="B272" s="85" t="s">
        <v>476</v>
      </c>
      <c r="C272" s="86" t="s">
        <v>139</v>
      </c>
      <c r="D272" s="87">
        <v>0</v>
      </c>
      <c r="E272" s="79">
        <v>114.5</v>
      </c>
    </row>
    <row r="273" spans="1:5" ht="31.5" x14ac:dyDescent="0.25">
      <c r="A273" s="78" t="s">
        <v>477</v>
      </c>
      <c r="B273" s="85" t="s">
        <v>478</v>
      </c>
      <c r="C273" s="86" t="s">
        <v>139</v>
      </c>
      <c r="D273" s="87">
        <v>0</v>
      </c>
      <c r="E273" s="79">
        <v>114.5</v>
      </c>
    </row>
    <row r="274" spans="1:5" ht="31.5" x14ac:dyDescent="0.25">
      <c r="A274" s="78" t="s">
        <v>156</v>
      </c>
      <c r="B274" s="85" t="s">
        <v>478</v>
      </c>
      <c r="C274" s="86" t="s">
        <v>157</v>
      </c>
      <c r="D274" s="87">
        <v>0</v>
      </c>
      <c r="E274" s="79">
        <v>4.2</v>
      </c>
    </row>
    <row r="275" spans="1:5" x14ac:dyDescent="0.25">
      <c r="A275" s="78" t="s">
        <v>339</v>
      </c>
      <c r="B275" s="85" t="s">
        <v>478</v>
      </c>
      <c r="C275" s="86" t="s">
        <v>157</v>
      </c>
      <c r="D275" s="87">
        <v>113</v>
      </c>
      <c r="E275" s="79">
        <v>4.2</v>
      </c>
    </row>
    <row r="276" spans="1:5" x14ac:dyDescent="0.25">
      <c r="A276" s="78" t="s">
        <v>150</v>
      </c>
      <c r="B276" s="85" t="s">
        <v>478</v>
      </c>
      <c r="C276" s="86" t="s">
        <v>151</v>
      </c>
      <c r="D276" s="87">
        <v>0</v>
      </c>
      <c r="E276" s="79">
        <v>110.3</v>
      </c>
    </row>
    <row r="277" spans="1:5" x14ac:dyDescent="0.25">
      <c r="A277" s="78" t="s">
        <v>339</v>
      </c>
      <c r="B277" s="85" t="s">
        <v>478</v>
      </c>
      <c r="C277" s="86" t="s">
        <v>151</v>
      </c>
      <c r="D277" s="87">
        <v>113</v>
      </c>
      <c r="E277" s="79">
        <v>110.3</v>
      </c>
    </row>
    <row r="278" spans="1:5" ht="31.5" customHeight="1" x14ac:dyDescent="0.25">
      <c r="A278" s="78" t="s">
        <v>530</v>
      </c>
      <c r="B278" s="85" t="s">
        <v>531</v>
      </c>
      <c r="C278" s="86" t="s">
        <v>139</v>
      </c>
      <c r="D278" s="87">
        <v>0</v>
      </c>
      <c r="E278" s="79">
        <v>1570.1</v>
      </c>
    </row>
    <row r="279" spans="1:5" ht="31.5" x14ac:dyDescent="0.25">
      <c r="A279" s="78" t="s">
        <v>532</v>
      </c>
      <c r="B279" s="85" t="s">
        <v>533</v>
      </c>
      <c r="C279" s="86" t="s">
        <v>139</v>
      </c>
      <c r="D279" s="87">
        <v>0</v>
      </c>
      <c r="E279" s="79">
        <v>1570.1</v>
      </c>
    </row>
    <row r="280" spans="1:5" ht="63" x14ac:dyDescent="0.25">
      <c r="A280" s="78" t="s">
        <v>534</v>
      </c>
      <c r="B280" s="85" t="s">
        <v>535</v>
      </c>
      <c r="C280" s="86" t="s">
        <v>139</v>
      </c>
      <c r="D280" s="87">
        <v>0</v>
      </c>
      <c r="E280" s="79">
        <v>1570.1</v>
      </c>
    </row>
    <row r="281" spans="1:5" ht="31.5" x14ac:dyDescent="0.25">
      <c r="A281" s="78" t="s">
        <v>156</v>
      </c>
      <c r="B281" s="85" t="s">
        <v>535</v>
      </c>
      <c r="C281" s="86" t="s">
        <v>157</v>
      </c>
      <c r="D281" s="87">
        <v>0</v>
      </c>
      <c r="E281" s="79">
        <v>1570.1</v>
      </c>
    </row>
    <row r="282" spans="1:5" x14ac:dyDescent="0.25">
      <c r="A282" s="78" t="s">
        <v>529</v>
      </c>
      <c r="B282" s="85" t="s">
        <v>535</v>
      </c>
      <c r="C282" s="86" t="s">
        <v>157</v>
      </c>
      <c r="D282" s="87">
        <v>405</v>
      </c>
      <c r="E282" s="79">
        <v>1570.1</v>
      </c>
    </row>
    <row r="283" spans="1:5" ht="47.25" x14ac:dyDescent="0.25">
      <c r="A283" s="78" t="s">
        <v>200</v>
      </c>
      <c r="B283" s="85" t="s">
        <v>201</v>
      </c>
      <c r="C283" s="86" t="s">
        <v>139</v>
      </c>
      <c r="D283" s="87">
        <v>0</v>
      </c>
      <c r="E283" s="79">
        <v>327.10000000000002</v>
      </c>
    </row>
    <row r="284" spans="1:5" ht="47.25" x14ac:dyDescent="0.25">
      <c r="A284" s="78" t="s">
        <v>202</v>
      </c>
      <c r="B284" s="85" t="s">
        <v>203</v>
      </c>
      <c r="C284" s="86" t="s">
        <v>139</v>
      </c>
      <c r="D284" s="87">
        <v>0</v>
      </c>
      <c r="E284" s="79">
        <v>324.7</v>
      </c>
    </row>
    <row r="285" spans="1:5" ht="47.25" x14ac:dyDescent="0.25">
      <c r="A285" s="78" t="s">
        <v>204</v>
      </c>
      <c r="B285" s="85" t="s">
        <v>205</v>
      </c>
      <c r="C285" s="86" t="s">
        <v>139</v>
      </c>
      <c r="D285" s="87">
        <v>0</v>
      </c>
      <c r="E285" s="79">
        <v>324.7</v>
      </c>
    </row>
    <row r="286" spans="1:5" ht="31.5" x14ac:dyDescent="0.25">
      <c r="A286" s="78" t="s">
        <v>156</v>
      </c>
      <c r="B286" s="85" t="s">
        <v>205</v>
      </c>
      <c r="C286" s="86" t="s">
        <v>157</v>
      </c>
      <c r="D286" s="87">
        <v>0</v>
      </c>
      <c r="E286" s="79">
        <v>324.7</v>
      </c>
    </row>
    <row r="287" spans="1:5" x14ac:dyDescent="0.25">
      <c r="A287" s="78" t="s">
        <v>223</v>
      </c>
      <c r="B287" s="85" t="s">
        <v>205</v>
      </c>
      <c r="C287" s="86" t="s">
        <v>157</v>
      </c>
      <c r="D287" s="87">
        <v>701</v>
      </c>
      <c r="E287" s="79">
        <v>60.7</v>
      </c>
    </row>
    <row r="288" spans="1:5" x14ac:dyDescent="0.25">
      <c r="A288" s="78" t="s">
        <v>244</v>
      </c>
      <c r="B288" s="85" t="s">
        <v>205</v>
      </c>
      <c r="C288" s="86" t="s">
        <v>157</v>
      </c>
      <c r="D288" s="87">
        <v>702</v>
      </c>
      <c r="E288" s="79">
        <v>30</v>
      </c>
    </row>
    <row r="289" spans="1:5" x14ac:dyDescent="0.25">
      <c r="A289" s="78" t="s">
        <v>141</v>
      </c>
      <c r="B289" s="85" t="s">
        <v>205</v>
      </c>
      <c r="C289" s="86" t="s">
        <v>157</v>
      </c>
      <c r="D289" s="87">
        <v>703</v>
      </c>
      <c r="E289" s="79">
        <v>29</v>
      </c>
    </row>
    <row r="290" spans="1:5" x14ac:dyDescent="0.25">
      <c r="A290" s="78" t="s">
        <v>177</v>
      </c>
      <c r="B290" s="85" t="s">
        <v>205</v>
      </c>
      <c r="C290" s="86" t="s">
        <v>157</v>
      </c>
      <c r="D290" s="87">
        <v>801</v>
      </c>
      <c r="E290" s="79">
        <v>205</v>
      </c>
    </row>
    <row r="291" spans="1:5" ht="47.25" x14ac:dyDescent="0.25">
      <c r="A291" s="78" t="s">
        <v>443</v>
      </c>
      <c r="B291" s="85" t="s">
        <v>444</v>
      </c>
      <c r="C291" s="86" t="s">
        <v>139</v>
      </c>
      <c r="D291" s="87">
        <v>0</v>
      </c>
      <c r="E291" s="79">
        <v>2.4</v>
      </c>
    </row>
    <row r="292" spans="1:5" ht="47.25" x14ac:dyDescent="0.25">
      <c r="A292" s="78" t="s">
        <v>204</v>
      </c>
      <c r="B292" s="85" t="s">
        <v>445</v>
      </c>
      <c r="C292" s="86" t="s">
        <v>139</v>
      </c>
      <c r="D292" s="87">
        <v>0</v>
      </c>
      <c r="E292" s="79">
        <v>2.4</v>
      </c>
    </row>
    <row r="293" spans="1:5" ht="31.5" x14ac:dyDescent="0.25">
      <c r="A293" s="78" t="s">
        <v>156</v>
      </c>
      <c r="B293" s="85" t="s">
        <v>445</v>
      </c>
      <c r="C293" s="86" t="s">
        <v>157</v>
      </c>
      <c r="D293" s="87">
        <v>0</v>
      </c>
      <c r="E293" s="79">
        <v>2.4</v>
      </c>
    </row>
    <row r="294" spans="1:5" ht="47.25" x14ac:dyDescent="0.25">
      <c r="A294" s="78" t="s">
        <v>442</v>
      </c>
      <c r="B294" s="85" t="s">
        <v>445</v>
      </c>
      <c r="C294" s="86" t="s">
        <v>157</v>
      </c>
      <c r="D294" s="87">
        <v>104</v>
      </c>
      <c r="E294" s="79">
        <v>2.4</v>
      </c>
    </row>
    <row r="295" spans="1:5" ht="47.25" x14ac:dyDescent="0.25">
      <c r="A295" s="78" t="s">
        <v>660</v>
      </c>
      <c r="B295" s="85" t="s">
        <v>661</v>
      </c>
      <c r="C295" s="86" t="s">
        <v>139</v>
      </c>
      <c r="D295" s="87">
        <v>0</v>
      </c>
      <c r="E295" s="79">
        <v>18831.8</v>
      </c>
    </row>
    <row r="296" spans="1:5" ht="31.5" x14ac:dyDescent="0.25">
      <c r="A296" s="78" t="s">
        <v>662</v>
      </c>
      <c r="B296" s="85" t="s">
        <v>663</v>
      </c>
      <c r="C296" s="86" t="s">
        <v>139</v>
      </c>
      <c r="D296" s="87">
        <v>0</v>
      </c>
      <c r="E296" s="79">
        <v>8467.4</v>
      </c>
    </row>
    <row r="297" spans="1:5" x14ac:dyDescent="0.25">
      <c r="A297" s="78" t="s">
        <v>309</v>
      </c>
      <c r="B297" s="85" t="s">
        <v>664</v>
      </c>
      <c r="C297" s="86" t="s">
        <v>139</v>
      </c>
      <c r="D297" s="87">
        <v>0</v>
      </c>
      <c r="E297" s="79">
        <v>5848.1</v>
      </c>
    </row>
    <row r="298" spans="1:5" ht="63" x14ac:dyDescent="0.25">
      <c r="A298" s="78" t="s">
        <v>154</v>
      </c>
      <c r="B298" s="85" t="s">
        <v>664</v>
      </c>
      <c r="C298" s="86" t="s">
        <v>155</v>
      </c>
      <c r="D298" s="87">
        <v>0</v>
      </c>
      <c r="E298" s="79">
        <v>5701</v>
      </c>
    </row>
    <row r="299" spans="1:5" x14ac:dyDescent="0.25">
      <c r="A299" s="78" t="s">
        <v>659</v>
      </c>
      <c r="B299" s="85" t="s">
        <v>664</v>
      </c>
      <c r="C299" s="86" t="s">
        <v>155</v>
      </c>
      <c r="D299" s="87">
        <v>505</v>
      </c>
      <c r="E299" s="79">
        <v>5701</v>
      </c>
    </row>
    <row r="300" spans="1:5" ht="31.5" x14ac:dyDescent="0.25">
      <c r="A300" s="78" t="s">
        <v>156</v>
      </c>
      <c r="B300" s="85" t="s">
        <v>664</v>
      </c>
      <c r="C300" s="86" t="s">
        <v>157</v>
      </c>
      <c r="D300" s="87">
        <v>0</v>
      </c>
      <c r="E300" s="79">
        <v>146.30000000000001</v>
      </c>
    </row>
    <row r="301" spans="1:5" x14ac:dyDescent="0.25">
      <c r="A301" s="78" t="s">
        <v>659</v>
      </c>
      <c r="B301" s="85" t="s">
        <v>664</v>
      </c>
      <c r="C301" s="86" t="s">
        <v>157</v>
      </c>
      <c r="D301" s="87">
        <v>505</v>
      </c>
      <c r="E301" s="79">
        <v>146.30000000000001</v>
      </c>
    </row>
    <row r="302" spans="1:5" x14ac:dyDescent="0.25">
      <c r="A302" s="78" t="s">
        <v>179</v>
      </c>
      <c r="B302" s="85" t="s">
        <v>664</v>
      </c>
      <c r="C302" s="86" t="s">
        <v>180</v>
      </c>
      <c r="D302" s="87">
        <v>0</v>
      </c>
      <c r="E302" s="79">
        <v>0.8</v>
      </c>
    </row>
    <row r="303" spans="1:5" x14ac:dyDescent="0.25">
      <c r="A303" s="78" t="s">
        <v>659</v>
      </c>
      <c r="B303" s="85" t="s">
        <v>664</v>
      </c>
      <c r="C303" s="86" t="s">
        <v>180</v>
      </c>
      <c r="D303" s="87">
        <v>505</v>
      </c>
      <c r="E303" s="79">
        <v>0.8</v>
      </c>
    </row>
    <row r="304" spans="1:5" ht="141.75" x14ac:dyDescent="0.25">
      <c r="A304" s="78" t="s">
        <v>158</v>
      </c>
      <c r="B304" s="85" t="s">
        <v>665</v>
      </c>
      <c r="C304" s="86" t="s">
        <v>139</v>
      </c>
      <c r="D304" s="87">
        <v>0</v>
      </c>
      <c r="E304" s="79">
        <v>2619.3000000000002</v>
      </c>
    </row>
    <row r="305" spans="1:5" ht="63" x14ac:dyDescent="0.25">
      <c r="A305" s="78" t="s">
        <v>154</v>
      </c>
      <c r="B305" s="85" t="s">
        <v>665</v>
      </c>
      <c r="C305" s="86" t="s">
        <v>155</v>
      </c>
      <c r="D305" s="87">
        <v>0</v>
      </c>
      <c r="E305" s="79">
        <v>2619.3000000000002</v>
      </c>
    </row>
    <row r="306" spans="1:5" x14ac:dyDescent="0.25">
      <c r="A306" s="78" t="s">
        <v>659</v>
      </c>
      <c r="B306" s="85" t="s">
        <v>665</v>
      </c>
      <c r="C306" s="86" t="s">
        <v>155</v>
      </c>
      <c r="D306" s="87">
        <v>505</v>
      </c>
      <c r="E306" s="79">
        <v>2619.3000000000002</v>
      </c>
    </row>
    <row r="307" spans="1:5" ht="31.5" x14ac:dyDescent="0.25">
      <c r="A307" s="78" t="s">
        <v>666</v>
      </c>
      <c r="B307" s="85" t="s">
        <v>667</v>
      </c>
      <c r="C307" s="86" t="s">
        <v>139</v>
      </c>
      <c r="D307" s="87">
        <v>0</v>
      </c>
      <c r="E307" s="79">
        <v>10364.4</v>
      </c>
    </row>
    <row r="308" spans="1:5" ht="47.25" x14ac:dyDescent="0.25">
      <c r="A308" s="78" t="s">
        <v>668</v>
      </c>
      <c r="B308" s="85" t="s">
        <v>669</v>
      </c>
      <c r="C308" s="86" t="s">
        <v>139</v>
      </c>
      <c r="D308" s="87">
        <v>0</v>
      </c>
      <c r="E308" s="79">
        <v>10364.4</v>
      </c>
    </row>
    <row r="309" spans="1:5" ht="63" x14ac:dyDescent="0.25">
      <c r="A309" s="78" t="s">
        <v>154</v>
      </c>
      <c r="B309" s="85" t="s">
        <v>669</v>
      </c>
      <c r="C309" s="86" t="s">
        <v>155</v>
      </c>
      <c r="D309" s="87">
        <v>0</v>
      </c>
      <c r="E309" s="79">
        <v>1128</v>
      </c>
    </row>
    <row r="310" spans="1:5" x14ac:dyDescent="0.25">
      <c r="A310" s="78" t="s">
        <v>659</v>
      </c>
      <c r="B310" s="85" t="s">
        <v>669</v>
      </c>
      <c r="C310" s="86" t="s">
        <v>155</v>
      </c>
      <c r="D310" s="87">
        <v>505</v>
      </c>
      <c r="E310" s="79">
        <v>1128</v>
      </c>
    </row>
    <row r="311" spans="1:5" ht="31.5" x14ac:dyDescent="0.25">
      <c r="A311" s="78" t="s">
        <v>156</v>
      </c>
      <c r="B311" s="85" t="s">
        <v>669</v>
      </c>
      <c r="C311" s="86" t="s">
        <v>157</v>
      </c>
      <c r="D311" s="87">
        <v>0</v>
      </c>
      <c r="E311" s="79">
        <v>286.39999999999998</v>
      </c>
    </row>
    <row r="312" spans="1:5" x14ac:dyDescent="0.25">
      <c r="A312" s="78" t="s">
        <v>659</v>
      </c>
      <c r="B312" s="85" t="s">
        <v>669</v>
      </c>
      <c r="C312" s="86" t="s">
        <v>157</v>
      </c>
      <c r="D312" s="87">
        <v>505</v>
      </c>
      <c r="E312" s="79">
        <v>56.4</v>
      </c>
    </row>
    <row r="313" spans="1:5" x14ac:dyDescent="0.25">
      <c r="A313" s="78" t="s">
        <v>593</v>
      </c>
      <c r="B313" s="85" t="s">
        <v>669</v>
      </c>
      <c r="C313" s="86" t="s">
        <v>157</v>
      </c>
      <c r="D313" s="87">
        <v>1003</v>
      </c>
      <c r="E313" s="79">
        <v>230</v>
      </c>
    </row>
    <row r="314" spans="1:5" x14ac:dyDescent="0.25">
      <c r="A314" s="78" t="s">
        <v>150</v>
      </c>
      <c r="B314" s="85" t="s">
        <v>669</v>
      </c>
      <c r="C314" s="86" t="s">
        <v>151</v>
      </c>
      <c r="D314" s="87">
        <v>0</v>
      </c>
      <c r="E314" s="79">
        <v>8950</v>
      </c>
    </row>
    <row r="315" spans="1:5" x14ac:dyDescent="0.25">
      <c r="A315" s="78" t="s">
        <v>593</v>
      </c>
      <c r="B315" s="85" t="s">
        <v>669</v>
      </c>
      <c r="C315" s="86" t="s">
        <v>151</v>
      </c>
      <c r="D315" s="87">
        <v>1003</v>
      </c>
      <c r="E315" s="79">
        <v>8950</v>
      </c>
    </row>
    <row r="316" spans="1:5" ht="47.25" x14ac:dyDescent="0.25">
      <c r="A316" s="78" t="s">
        <v>653</v>
      </c>
      <c r="B316" s="85" t="s">
        <v>654</v>
      </c>
      <c r="C316" s="86" t="s">
        <v>139</v>
      </c>
      <c r="D316" s="87">
        <v>0</v>
      </c>
      <c r="E316" s="79">
        <v>100</v>
      </c>
    </row>
    <row r="317" spans="1:5" ht="31.5" x14ac:dyDescent="0.25">
      <c r="A317" s="78" t="s">
        <v>655</v>
      </c>
      <c r="B317" s="85" t="s">
        <v>656</v>
      </c>
      <c r="C317" s="86" t="s">
        <v>139</v>
      </c>
      <c r="D317" s="87">
        <v>0</v>
      </c>
      <c r="E317" s="79">
        <v>100</v>
      </c>
    </row>
    <row r="318" spans="1:5" ht="31.5" x14ac:dyDescent="0.25">
      <c r="A318" s="78" t="s">
        <v>657</v>
      </c>
      <c r="B318" s="85" t="s">
        <v>658</v>
      </c>
      <c r="C318" s="86" t="s">
        <v>139</v>
      </c>
      <c r="D318" s="87">
        <v>0</v>
      </c>
      <c r="E318" s="79">
        <v>100</v>
      </c>
    </row>
    <row r="319" spans="1:5" ht="31.5" x14ac:dyDescent="0.25">
      <c r="A319" s="78" t="s">
        <v>156</v>
      </c>
      <c r="B319" s="85" t="s">
        <v>658</v>
      </c>
      <c r="C319" s="86" t="s">
        <v>157</v>
      </c>
      <c r="D319" s="87">
        <v>0</v>
      </c>
      <c r="E319" s="79">
        <v>100</v>
      </c>
    </row>
    <row r="320" spans="1:5" x14ac:dyDescent="0.25">
      <c r="A320" s="78" t="s">
        <v>407</v>
      </c>
      <c r="B320" s="85" t="s">
        <v>658</v>
      </c>
      <c r="C320" s="86" t="s">
        <v>157</v>
      </c>
      <c r="D320" s="87">
        <v>412</v>
      </c>
      <c r="E320" s="79">
        <v>100</v>
      </c>
    </row>
    <row r="321" spans="1:5" s="75" customFormat="1" ht="47.25" x14ac:dyDescent="0.25">
      <c r="A321" s="76" t="s">
        <v>331</v>
      </c>
      <c r="B321" s="89" t="s">
        <v>332</v>
      </c>
      <c r="C321" s="90" t="s">
        <v>139</v>
      </c>
      <c r="D321" s="91">
        <v>0</v>
      </c>
      <c r="E321" s="77">
        <v>157516</v>
      </c>
    </row>
    <row r="322" spans="1:5" ht="63" x14ac:dyDescent="0.25">
      <c r="A322" s="78" t="s">
        <v>333</v>
      </c>
      <c r="B322" s="85" t="s">
        <v>334</v>
      </c>
      <c r="C322" s="86" t="s">
        <v>139</v>
      </c>
      <c r="D322" s="87">
        <v>0</v>
      </c>
      <c r="E322" s="79">
        <v>44698.3</v>
      </c>
    </row>
    <row r="323" spans="1:5" ht="62.25" customHeight="1" x14ac:dyDescent="0.25">
      <c r="A323" s="78" t="s">
        <v>335</v>
      </c>
      <c r="B323" s="85" t="s">
        <v>336</v>
      </c>
      <c r="C323" s="86" t="s">
        <v>139</v>
      </c>
      <c r="D323" s="87">
        <v>0</v>
      </c>
      <c r="E323" s="79">
        <v>44698.3</v>
      </c>
    </row>
    <row r="324" spans="1:5" x14ac:dyDescent="0.25">
      <c r="A324" s="78" t="s">
        <v>171</v>
      </c>
      <c r="B324" s="85" t="s">
        <v>350</v>
      </c>
      <c r="C324" s="86" t="s">
        <v>139</v>
      </c>
      <c r="D324" s="87">
        <v>0</v>
      </c>
      <c r="E324" s="79">
        <v>50</v>
      </c>
    </row>
    <row r="325" spans="1:5" ht="31.5" x14ac:dyDescent="0.25">
      <c r="A325" s="78" t="s">
        <v>156</v>
      </c>
      <c r="B325" s="85" t="s">
        <v>350</v>
      </c>
      <c r="C325" s="86" t="s">
        <v>157</v>
      </c>
      <c r="D325" s="87">
        <v>0</v>
      </c>
      <c r="E325" s="79">
        <v>50</v>
      </c>
    </row>
    <row r="326" spans="1:5" ht="31.5" x14ac:dyDescent="0.25">
      <c r="A326" s="78" t="s">
        <v>168</v>
      </c>
      <c r="B326" s="85" t="s">
        <v>350</v>
      </c>
      <c r="C326" s="86" t="s">
        <v>157</v>
      </c>
      <c r="D326" s="87">
        <v>705</v>
      </c>
      <c r="E326" s="79">
        <v>50</v>
      </c>
    </row>
    <row r="327" spans="1:5" x14ac:dyDescent="0.25">
      <c r="A327" s="78" t="s">
        <v>219</v>
      </c>
      <c r="B327" s="85" t="s">
        <v>337</v>
      </c>
      <c r="C327" s="86" t="s">
        <v>139</v>
      </c>
      <c r="D327" s="87">
        <v>0</v>
      </c>
      <c r="E327" s="79">
        <v>10596.3</v>
      </c>
    </row>
    <row r="328" spans="1:5" ht="63" x14ac:dyDescent="0.25">
      <c r="A328" s="78" t="s">
        <v>154</v>
      </c>
      <c r="B328" s="85" t="s">
        <v>337</v>
      </c>
      <c r="C328" s="86" t="s">
        <v>155</v>
      </c>
      <c r="D328" s="87">
        <v>0</v>
      </c>
      <c r="E328" s="79">
        <v>8286.2000000000007</v>
      </c>
    </row>
    <row r="329" spans="1:5" ht="31.5" x14ac:dyDescent="0.25">
      <c r="A329" s="78" t="s">
        <v>330</v>
      </c>
      <c r="B329" s="85" t="s">
        <v>337</v>
      </c>
      <c r="C329" s="86" t="s">
        <v>155</v>
      </c>
      <c r="D329" s="87">
        <v>106</v>
      </c>
      <c r="E329" s="79">
        <v>8286.2000000000007</v>
      </c>
    </row>
    <row r="330" spans="1:5" ht="31.5" x14ac:dyDescent="0.25">
      <c r="A330" s="78" t="s">
        <v>156</v>
      </c>
      <c r="B330" s="85" t="s">
        <v>337</v>
      </c>
      <c r="C330" s="86" t="s">
        <v>157</v>
      </c>
      <c r="D330" s="87">
        <v>0</v>
      </c>
      <c r="E330" s="79">
        <v>2310.1</v>
      </c>
    </row>
    <row r="331" spans="1:5" ht="31.5" x14ac:dyDescent="0.25">
      <c r="A331" s="78" t="s">
        <v>330</v>
      </c>
      <c r="B331" s="85" t="s">
        <v>337</v>
      </c>
      <c r="C331" s="86" t="s">
        <v>157</v>
      </c>
      <c r="D331" s="87">
        <v>106</v>
      </c>
      <c r="E331" s="79">
        <v>2310.1</v>
      </c>
    </row>
    <row r="332" spans="1:5" x14ac:dyDescent="0.25">
      <c r="A332" s="78" t="s">
        <v>152</v>
      </c>
      <c r="B332" s="85" t="s">
        <v>340</v>
      </c>
      <c r="C332" s="86" t="s">
        <v>139</v>
      </c>
      <c r="D332" s="87">
        <v>0</v>
      </c>
      <c r="E332" s="79">
        <v>21110.1</v>
      </c>
    </row>
    <row r="333" spans="1:5" ht="63" x14ac:dyDescent="0.25">
      <c r="A333" s="78" t="s">
        <v>154</v>
      </c>
      <c r="B333" s="85" t="s">
        <v>340</v>
      </c>
      <c r="C333" s="86" t="s">
        <v>155</v>
      </c>
      <c r="D333" s="87">
        <v>0</v>
      </c>
      <c r="E333" s="79">
        <v>19923.599999999999</v>
      </c>
    </row>
    <row r="334" spans="1:5" x14ac:dyDescent="0.25">
      <c r="A334" s="78" t="s">
        <v>339</v>
      </c>
      <c r="B334" s="85" t="s">
        <v>340</v>
      </c>
      <c r="C334" s="86" t="s">
        <v>155</v>
      </c>
      <c r="D334" s="87">
        <v>113</v>
      </c>
      <c r="E334" s="79">
        <v>19923.599999999999</v>
      </c>
    </row>
    <row r="335" spans="1:5" ht="31.5" x14ac:dyDescent="0.25">
      <c r="A335" s="78" t="s">
        <v>156</v>
      </c>
      <c r="B335" s="85" t="s">
        <v>340</v>
      </c>
      <c r="C335" s="86" t="s">
        <v>157</v>
      </c>
      <c r="D335" s="87">
        <v>0</v>
      </c>
      <c r="E335" s="79">
        <v>1186.5</v>
      </c>
    </row>
    <row r="336" spans="1:5" x14ac:dyDescent="0.25">
      <c r="A336" s="78" t="s">
        <v>339</v>
      </c>
      <c r="B336" s="85" t="s">
        <v>340</v>
      </c>
      <c r="C336" s="86" t="s">
        <v>157</v>
      </c>
      <c r="D336" s="87">
        <v>113</v>
      </c>
      <c r="E336" s="79">
        <v>1186.5</v>
      </c>
    </row>
    <row r="337" spans="1:5" ht="141.75" x14ac:dyDescent="0.25">
      <c r="A337" s="78" t="s">
        <v>158</v>
      </c>
      <c r="B337" s="85" t="s">
        <v>338</v>
      </c>
      <c r="C337" s="86" t="s">
        <v>139</v>
      </c>
      <c r="D337" s="87">
        <v>0</v>
      </c>
      <c r="E337" s="79">
        <v>12941.9</v>
      </c>
    </row>
    <row r="338" spans="1:5" ht="63" x14ac:dyDescent="0.25">
      <c r="A338" s="78" t="s">
        <v>154</v>
      </c>
      <c r="B338" s="85" t="s">
        <v>338</v>
      </c>
      <c r="C338" s="86" t="s">
        <v>155</v>
      </c>
      <c r="D338" s="87">
        <v>0</v>
      </c>
      <c r="E338" s="79">
        <v>12941.9</v>
      </c>
    </row>
    <row r="339" spans="1:5" x14ac:dyDescent="0.25">
      <c r="A339" s="78" t="s">
        <v>339</v>
      </c>
      <c r="B339" s="85" t="s">
        <v>338</v>
      </c>
      <c r="C339" s="86" t="s">
        <v>155</v>
      </c>
      <c r="D339" s="87">
        <v>113</v>
      </c>
      <c r="E339" s="79">
        <v>9129.1</v>
      </c>
    </row>
    <row r="340" spans="1:5" ht="31.5" x14ac:dyDescent="0.25">
      <c r="A340" s="78" t="s">
        <v>330</v>
      </c>
      <c r="B340" s="85" t="s">
        <v>338</v>
      </c>
      <c r="C340" s="86" t="s">
        <v>155</v>
      </c>
      <c r="D340" s="87">
        <v>106</v>
      </c>
      <c r="E340" s="79">
        <v>3812.8</v>
      </c>
    </row>
    <row r="341" spans="1:5" ht="47.25" customHeight="1" x14ac:dyDescent="0.25">
      <c r="A341" s="78" t="s">
        <v>361</v>
      </c>
      <c r="B341" s="85" t="s">
        <v>362</v>
      </c>
      <c r="C341" s="86" t="s">
        <v>139</v>
      </c>
      <c r="D341" s="87">
        <v>0</v>
      </c>
      <c r="E341" s="79">
        <v>112817.7</v>
      </c>
    </row>
    <row r="342" spans="1:5" ht="31.5" x14ac:dyDescent="0.25">
      <c r="A342" s="78" t="s">
        <v>363</v>
      </c>
      <c r="B342" s="85" t="s">
        <v>364</v>
      </c>
      <c r="C342" s="86" t="s">
        <v>139</v>
      </c>
      <c r="D342" s="87">
        <v>0</v>
      </c>
      <c r="E342" s="79">
        <v>112817.7</v>
      </c>
    </row>
    <row r="343" spans="1:5" ht="47.25" x14ac:dyDescent="0.25">
      <c r="A343" s="78" t="s">
        <v>372</v>
      </c>
      <c r="B343" s="85" t="s">
        <v>373</v>
      </c>
      <c r="C343" s="86" t="s">
        <v>139</v>
      </c>
      <c r="D343" s="87">
        <v>0</v>
      </c>
      <c r="E343" s="79">
        <v>16880.2</v>
      </c>
    </row>
    <row r="344" spans="1:5" x14ac:dyDescent="0.25">
      <c r="A344" s="78" t="s">
        <v>367</v>
      </c>
      <c r="B344" s="85" t="s">
        <v>373</v>
      </c>
      <c r="C344" s="86" t="s">
        <v>368</v>
      </c>
      <c r="D344" s="87">
        <v>0</v>
      </c>
      <c r="E344" s="79">
        <v>16880.2</v>
      </c>
    </row>
    <row r="345" spans="1:5" x14ac:dyDescent="0.25">
      <c r="A345" s="78" t="s">
        <v>371</v>
      </c>
      <c r="B345" s="85" t="s">
        <v>373</v>
      </c>
      <c r="C345" s="86" t="s">
        <v>368</v>
      </c>
      <c r="D345" s="87">
        <v>1403</v>
      </c>
      <c r="E345" s="79">
        <v>16880.2</v>
      </c>
    </row>
    <row r="346" spans="1:5" ht="47.25" x14ac:dyDescent="0.25">
      <c r="A346" s="78" t="s">
        <v>365</v>
      </c>
      <c r="B346" s="85" t="s">
        <v>366</v>
      </c>
      <c r="C346" s="86" t="s">
        <v>139</v>
      </c>
      <c r="D346" s="87">
        <v>0</v>
      </c>
      <c r="E346" s="79">
        <v>94987.6</v>
      </c>
    </row>
    <row r="347" spans="1:5" x14ac:dyDescent="0.25">
      <c r="A347" s="78" t="s">
        <v>367</v>
      </c>
      <c r="B347" s="85" t="s">
        <v>366</v>
      </c>
      <c r="C347" s="86" t="s">
        <v>368</v>
      </c>
      <c r="D347" s="87">
        <v>0</v>
      </c>
      <c r="E347" s="79">
        <v>94987.6</v>
      </c>
    </row>
    <row r="348" spans="1:5" ht="31.5" x14ac:dyDescent="0.25">
      <c r="A348" s="78" t="s">
        <v>360</v>
      </c>
      <c r="B348" s="85" t="s">
        <v>366</v>
      </c>
      <c r="C348" s="86" t="s">
        <v>368</v>
      </c>
      <c r="D348" s="87">
        <v>1401</v>
      </c>
      <c r="E348" s="79">
        <v>94987.6</v>
      </c>
    </row>
    <row r="349" spans="1:5" x14ac:dyDescent="0.25">
      <c r="A349" s="78" t="s">
        <v>369</v>
      </c>
      <c r="B349" s="85" t="s">
        <v>370</v>
      </c>
      <c r="C349" s="86" t="s">
        <v>139</v>
      </c>
      <c r="D349" s="87">
        <v>0</v>
      </c>
      <c r="E349" s="79">
        <v>949.9</v>
      </c>
    </row>
    <row r="350" spans="1:5" x14ac:dyDescent="0.25">
      <c r="A350" s="78" t="s">
        <v>367</v>
      </c>
      <c r="B350" s="85" t="s">
        <v>370</v>
      </c>
      <c r="C350" s="86" t="s">
        <v>368</v>
      </c>
      <c r="D350" s="87">
        <v>0</v>
      </c>
      <c r="E350" s="79">
        <v>949.9</v>
      </c>
    </row>
    <row r="351" spans="1:5" ht="31.5" x14ac:dyDescent="0.25">
      <c r="A351" s="78" t="s">
        <v>360</v>
      </c>
      <c r="B351" s="85" t="s">
        <v>370</v>
      </c>
      <c r="C351" s="86" t="s">
        <v>368</v>
      </c>
      <c r="D351" s="87">
        <v>1401</v>
      </c>
      <c r="E351" s="79">
        <v>949.9</v>
      </c>
    </row>
    <row r="352" spans="1:5" s="75" customFormat="1" ht="47.25" x14ac:dyDescent="0.25">
      <c r="A352" s="76" t="s">
        <v>375</v>
      </c>
      <c r="B352" s="89" t="s">
        <v>376</v>
      </c>
      <c r="C352" s="90" t="s">
        <v>139</v>
      </c>
      <c r="D352" s="91">
        <v>0</v>
      </c>
      <c r="E352" s="77">
        <v>44404.3</v>
      </c>
    </row>
    <row r="353" spans="1:5" ht="46.5" customHeight="1" x14ac:dyDescent="0.25">
      <c r="A353" s="78" t="s">
        <v>377</v>
      </c>
      <c r="B353" s="85" t="s">
        <v>378</v>
      </c>
      <c r="C353" s="86" t="s">
        <v>139</v>
      </c>
      <c r="D353" s="87">
        <v>0</v>
      </c>
      <c r="E353" s="79">
        <v>902.8</v>
      </c>
    </row>
    <row r="354" spans="1:5" ht="31.5" x14ac:dyDescent="0.25">
      <c r="A354" s="78" t="s">
        <v>379</v>
      </c>
      <c r="B354" s="85" t="s">
        <v>380</v>
      </c>
      <c r="C354" s="86" t="s">
        <v>139</v>
      </c>
      <c r="D354" s="87">
        <v>0</v>
      </c>
      <c r="E354" s="79">
        <v>902.8</v>
      </c>
    </row>
    <row r="355" spans="1:5" x14ac:dyDescent="0.25">
      <c r="A355" s="78" t="s">
        <v>381</v>
      </c>
      <c r="B355" s="85" t="s">
        <v>382</v>
      </c>
      <c r="C355" s="86" t="s">
        <v>139</v>
      </c>
      <c r="D355" s="87">
        <v>0</v>
      </c>
      <c r="E355" s="79">
        <v>265</v>
      </c>
    </row>
    <row r="356" spans="1:5" ht="31.5" x14ac:dyDescent="0.25">
      <c r="A356" s="78" t="s">
        <v>156</v>
      </c>
      <c r="B356" s="85" t="s">
        <v>382</v>
      </c>
      <c r="C356" s="86" t="s">
        <v>157</v>
      </c>
      <c r="D356" s="87">
        <v>0</v>
      </c>
      <c r="E356" s="79">
        <v>265</v>
      </c>
    </row>
    <row r="357" spans="1:5" x14ac:dyDescent="0.25">
      <c r="A357" s="78" t="s">
        <v>339</v>
      </c>
      <c r="B357" s="85" t="s">
        <v>382</v>
      </c>
      <c r="C357" s="86" t="s">
        <v>157</v>
      </c>
      <c r="D357" s="87">
        <v>113</v>
      </c>
      <c r="E357" s="79">
        <v>265</v>
      </c>
    </row>
    <row r="358" spans="1:5" x14ac:dyDescent="0.25">
      <c r="A358" s="78" t="s">
        <v>383</v>
      </c>
      <c r="B358" s="85" t="s">
        <v>384</v>
      </c>
      <c r="C358" s="86" t="s">
        <v>139</v>
      </c>
      <c r="D358" s="87">
        <v>0</v>
      </c>
      <c r="E358" s="79">
        <v>200</v>
      </c>
    </row>
    <row r="359" spans="1:5" ht="31.5" x14ac:dyDescent="0.25">
      <c r="A359" s="78" t="s">
        <v>156</v>
      </c>
      <c r="B359" s="85" t="s">
        <v>384</v>
      </c>
      <c r="C359" s="86" t="s">
        <v>157</v>
      </c>
      <c r="D359" s="87">
        <v>0</v>
      </c>
      <c r="E359" s="79">
        <v>200</v>
      </c>
    </row>
    <row r="360" spans="1:5" x14ac:dyDescent="0.25">
      <c r="A360" s="78" t="s">
        <v>339</v>
      </c>
      <c r="B360" s="85" t="s">
        <v>384</v>
      </c>
      <c r="C360" s="86" t="s">
        <v>157</v>
      </c>
      <c r="D360" s="87">
        <v>113</v>
      </c>
      <c r="E360" s="79">
        <v>200</v>
      </c>
    </row>
    <row r="361" spans="1:5" ht="47.25" x14ac:dyDescent="0.25">
      <c r="A361" s="78" t="s">
        <v>408</v>
      </c>
      <c r="B361" s="85" t="s">
        <v>409</v>
      </c>
      <c r="C361" s="86" t="s">
        <v>139</v>
      </c>
      <c r="D361" s="87">
        <v>0</v>
      </c>
      <c r="E361" s="79">
        <v>250</v>
      </c>
    </row>
    <row r="362" spans="1:5" ht="31.5" x14ac:dyDescent="0.25">
      <c r="A362" s="78" t="s">
        <v>156</v>
      </c>
      <c r="B362" s="85" t="s">
        <v>409</v>
      </c>
      <c r="C362" s="86" t="s">
        <v>157</v>
      </c>
      <c r="D362" s="87">
        <v>0</v>
      </c>
      <c r="E362" s="79">
        <v>250</v>
      </c>
    </row>
    <row r="363" spans="1:5" x14ac:dyDescent="0.25">
      <c r="A363" s="78" t="s">
        <v>407</v>
      </c>
      <c r="B363" s="85" t="s">
        <v>409</v>
      </c>
      <c r="C363" s="86" t="s">
        <v>157</v>
      </c>
      <c r="D363" s="87">
        <v>412</v>
      </c>
      <c r="E363" s="79">
        <v>250</v>
      </c>
    </row>
    <row r="364" spans="1:5" x14ac:dyDescent="0.25">
      <c r="A364" s="78" t="s">
        <v>385</v>
      </c>
      <c r="B364" s="85" t="s">
        <v>386</v>
      </c>
      <c r="C364" s="86" t="s">
        <v>139</v>
      </c>
      <c r="D364" s="87">
        <v>0</v>
      </c>
      <c r="E364" s="79">
        <v>126.9</v>
      </c>
    </row>
    <row r="365" spans="1:5" ht="31.5" x14ac:dyDescent="0.25">
      <c r="A365" s="78" t="s">
        <v>156</v>
      </c>
      <c r="B365" s="85" t="s">
        <v>386</v>
      </c>
      <c r="C365" s="86" t="s">
        <v>157</v>
      </c>
      <c r="D365" s="87">
        <v>0</v>
      </c>
      <c r="E365" s="79">
        <v>61</v>
      </c>
    </row>
    <row r="366" spans="1:5" x14ac:dyDescent="0.25">
      <c r="A366" s="78" t="s">
        <v>339</v>
      </c>
      <c r="B366" s="85" t="s">
        <v>386</v>
      </c>
      <c r="C366" s="86" t="s">
        <v>157</v>
      </c>
      <c r="D366" s="87">
        <v>113</v>
      </c>
      <c r="E366" s="79">
        <v>61</v>
      </c>
    </row>
    <row r="367" spans="1:5" x14ac:dyDescent="0.25">
      <c r="A367" s="78" t="s">
        <v>179</v>
      </c>
      <c r="B367" s="85" t="s">
        <v>386</v>
      </c>
      <c r="C367" s="86" t="s">
        <v>180</v>
      </c>
      <c r="D367" s="87">
        <v>0</v>
      </c>
      <c r="E367" s="79">
        <v>65.900000000000006</v>
      </c>
    </row>
    <row r="368" spans="1:5" x14ac:dyDescent="0.25">
      <c r="A368" s="78" t="s">
        <v>339</v>
      </c>
      <c r="B368" s="85" t="s">
        <v>386</v>
      </c>
      <c r="C368" s="86" t="s">
        <v>180</v>
      </c>
      <c r="D368" s="87">
        <v>113</v>
      </c>
      <c r="E368" s="79">
        <v>65.900000000000006</v>
      </c>
    </row>
    <row r="369" spans="1:5" ht="31.5" x14ac:dyDescent="0.25">
      <c r="A369" s="78" t="s">
        <v>412</v>
      </c>
      <c r="B369" s="85" t="s">
        <v>413</v>
      </c>
      <c r="C369" s="86" t="s">
        <v>139</v>
      </c>
      <c r="D369" s="87">
        <v>0</v>
      </c>
      <c r="E369" s="79">
        <v>3.9</v>
      </c>
    </row>
    <row r="370" spans="1:5" ht="31.5" x14ac:dyDescent="0.25">
      <c r="A370" s="78" t="s">
        <v>156</v>
      </c>
      <c r="B370" s="85" t="s">
        <v>413</v>
      </c>
      <c r="C370" s="86" t="s">
        <v>157</v>
      </c>
      <c r="D370" s="87">
        <v>0</v>
      </c>
      <c r="E370" s="79">
        <v>3.9</v>
      </c>
    </row>
    <row r="371" spans="1:5" x14ac:dyDescent="0.25">
      <c r="A371" s="78" t="s">
        <v>411</v>
      </c>
      <c r="B371" s="85" t="s">
        <v>413</v>
      </c>
      <c r="C371" s="86" t="s">
        <v>157</v>
      </c>
      <c r="D371" s="87">
        <v>501</v>
      </c>
      <c r="E371" s="79">
        <v>3.9</v>
      </c>
    </row>
    <row r="372" spans="1:5" x14ac:dyDescent="0.25">
      <c r="A372" s="78" t="s">
        <v>387</v>
      </c>
      <c r="B372" s="85" t="s">
        <v>388</v>
      </c>
      <c r="C372" s="86" t="s">
        <v>139</v>
      </c>
      <c r="D372" s="87">
        <v>0</v>
      </c>
      <c r="E372" s="79">
        <v>57</v>
      </c>
    </row>
    <row r="373" spans="1:5" ht="31.5" x14ac:dyDescent="0.25">
      <c r="A373" s="78" t="s">
        <v>156</v>
      </c>
      <c r="B373" s="85" t="s">
        <v>388</v>
      </c>
      <c r="C373" s="86" t="s">
        <v>157</v>
      </c>
      <c r="D373" s="87">
        <v>0</v>
      </c>
      <c r="E373" s="79">
        <v>57</v>
      </c>
    </row>
    <row r="374" spans="1:5" x14ac:dyDescent="0.25">
      <c r="A374" s="78" t="s">
        <v>339</v>
      </c>
      <c r="B374" s="85" t="s">
        <v>388</v>
      </c>
      <c r="C374" s="86" t="s">
        <v>157</v>
      </c>
      <c r="D374" s="87">
        <v>113</v>
      </c>
      <c r="E374" s="79">
        <v>57</v>
      </c>
    </row>
    <row r="375" spans="1:5" ht="63" x14ac:dyDescent="0.25">
      <c r="A375" s="78" t="s">
        <v>389</v>
      </c>
      <c r="B375" s="85" t="s">
        <v>390</v>
      </c>
      <c r="C375" s="86" t="s">
        <v>139</v>
      </c>
      <c r="D375" s="87">
        <v>0</v>
      </c>
      <c r="E375" s="79">
        <v>38014</v>
      </c>
    </row>
    <row r="376" spans="1:5" ht="47.25" x14ac:dyDescent="0.25">
      <c r="A376" s="78" t="s">
        <v>391</v>
      </c>
      <c r="B376" s="85" t="s">
        <v>392</v>
      </c>
      <c r="C376" s="86" t="s">
        <v>139</v>
      </c>
      <c r="D376" s="87">
        <v>0</v>
      </c>
      <c r="E376" s="79">
        <v>34332.300000000003</v>
      </c>
    </row>
    <row r="377" spans="1:5" ht="19.5" customHeight="1" x14ac:dyDescent="0.25">
      <c r="A377" s="78" t="s">
        <v>393</v>
      </c>
      <c r="B377" s="85" t="s">
        <v>394</v>
      </c>
      <c r="C377" s="86" t="s">
        <v>139</v>
      </c>
      <c r="D377" s="87">
        <v>0</v>
      </c>
      <c r="E377" s="79">
        <v>22472.6</v>
      </c>
    </row>
    <row r="378" spans="1:5" ht="31.5" x14ac:dyDescent="0.25">
      <c r="A378" s="78" t="s">
        <v>395</v>
      </c>
      <c r="B378" s="85" t="s">
        <v>394</v>
      </c>
      <c r="C378" s="86" t="s">
        <v>396</v>
      </c>
      <c r="D378" s="87">
        <v>0</v>
      </c>
      <c r="E378" s="79">
        <v>22472.6</v>
      </c>
    </row>
    <row r="379" spans="1:5" x14ac:dyDescent="0.25">
      <c r="A379" s="78" t="s">
        <v>339</v>
      </c>
      <c r="B379" s="85" t="s">
        <v>394</v>
      </c>
      <c r="C379" s="86" t="s">
        <v>396</v>
      </c>
      <c r="D379" s="87">
        <v>113</v>
      </c>
      <c r="E379" s="79">
        <v>22472.6</v>
      </c>
    </row>
    <row r="380" spans="1:5" ht="31.5" x14ac:dyDescent="0.25">
      <c r="A380" s="78" t="s">
        <v>397</v>
      </c>
      <c r="B380" s="85" t="s">
        <v>398</v>
      </c>
      <c r="C380" s="86" t="s">
        <v>139</v>
      </c>
      <c r="D380" s="87">
        <v>0</v>
      </c>
      <c r="E380" s="79">
        <v>3528.3</v>
      </c>
    </row>
    <row r="381" spans="1:5" ht="31.5" x14ac:dyDescent="0.25">
      <c r="A381" s="78" t="s">
        <v>395</v>
      </c>
      <c r="B381" s="85" t="s">
        <v>398</v>
      </c>
      <c r="C381" s="86" t="s">
        <v>396</v>
      </c>
      <c r="D381" s="87">
        <v>0</v>
      </c>
      <c r="E381" s="79">
        <v>3528.3</v>
      </c>
    </row>
    <row r="382" spans="1:5" x14ac:dyDescent="0.25">
      <c r="A382" s="78" t="s">
        <v>339</v>
      </c>
      <c r="B382" s="85" t="s">
        <v>398</v>
      </c>
      <c r="C382" s="86" t="s">
        <v>396</v>
      </c>
      <c r="D382" s="87">
        <v>113</v>
      </c>
      <c r="E382" s="79">
        <v>3528.3</v>
      </c>
    </row>
    <row r="383" spans="1:5" ht="141.75" x14ac:dyDescent="0.25">
      <c r="A383" s="78" t="s">
        <v>158</v>
      </c>
      <c r="B383" s="85" t="s">
        <v>399</v>
      </c>
      <c r="C383" s="86" t="s">
        <v>139</v>
      </c>
      <c r="D383" s="87">
        <v>0</v>
      </c>
      <c r="E383" s="79">
        <v>8331.4</v>
      </c>
    </row>
    <row r="384" spans="1:5" ht="31.5" x14ac:dyDescent="0.25">
      <c r="A384" s="78" t="s">
        <v>395</v>
      </c>
      <c r="B384" s="85" t="s">
        <v>399</v>
      </c>
      <c r="C384" s="86" t="s">
        <v>396</v>
      </c>
      <c r="D384" s="87">
        <v>0</v>
      </c>
      <c r="E384" s="79">
        <v>8331.4</v>
      </c>
    </row>
    <row r="385" spans="1:5" x14ac:dyDescent="0.25">
      <c r="A385" s="78" t="s">
        <v>339</v>
      </c>
      <c r="B385" s="85" t="s">
        <v>399</v>
      </c>
      <c r="C385" s="86" t="s">
        <v>396</v>
      </c>
      <c r="D385" s="87">
        <v>113</v>
      </c>
      <c r="E385" s="79">
        <v>8331.4</v>
      </c>
    </row>
    <row r="386" spans="1:5" ht="47.25" x14ac:dyDescent="0.25">
      <c r="A386" s="78" t="s">
        <v>416</v>
      </c>
      <c r="B386" s="85" t="s">
        <v>417</v>
      </c>
      <c r="C386" s="86" t="s">
        <v>139</v>
      </c>
      <c r="D386" s="87">
        <v>0</v>
      </c>
      <c r="E386" s="79">
        <v>3681.7</v>
      </c>
    </row>
    <row r="387" spans="1:5" ht="31.5" x14ac:dyDescent="0.25">
      <c r="A387" s="78" t="s">
        <v>418</v>
      </c>
      <c r="B387" s="85" t="s">
        <v>419</v>
      </c>
      <c r="C387" s="86" t="s">
        <v>139</v>
      </c>
      <c r="D387" s="87">
        <v>0</v>
      </c>
      <c r="E387" s="79">
        <v>3681.7</v>
      </c>
    </row>
    <row r="388" spans="1:5" x14ac:dyDescent="0.25">
      <c r="A388" s="78" t="s">
        <v>179</v>
      </c>
      <c r="B388" s="85" t="s">
        <v>419</v>
      </c>
      <c r="C388" s="86" t="s">
        <v>180</v>
      </c>
      <c r="D388" s="87">
        <v>0</v>
      </c>
      <c r="E388" s="79">
        <v>3681.7</v>
      </c>
    </row>
    <row r="389" spans="1:5" x14ac:dyDescent="0.25">
      <c r="A389" s="78" t="s">
        <v>415</v>
      </c>
      <c r="B389" s="85" t="s">
        <v>419</v>
      </c>
      <c r="C389" s="86" t="s">
        <v>180</v>
      </c>
      <c r="D389" s="87">
        <v>1202</v>
      </c>
      <c r="E389" s="79">
        <v>3681.7</v>
      </c>
    </row>
    <row r="390" spans="1:5" ht="47.25" x14ac:dyDescent="0.25">
      <c r="A390" s="78" t="s">
        <v>400</v>
      </c>
      <c r="B390" s="85" t="s">
        <v>401</v>
      </c>
      <c r="C390" s="86" t="s">
        <v>139</v>
      </c>
      <c r="D390" s="87">
        <v>0</v>
      </c>
      <c r="E390" s="79">
        <v>5487.5</v>
      </c>
    </row>
    <row r="391" spans="1:5" ht="18" customHeight="1" x14ac:dyDescent="0.25">
      <c r="A391" s="78" t="s">
        <v>402</v>
      </c>
      <c r="B391" s="85" t="s">
        <v>403</v>
      </c>
      <c r="C391" s="86" t="s">
        <v>139</v>
      </c>
      <c r="D391" s="87">
        <v>0</v>
      </c>
      <c r="E391" s="79">
        <v>5487.5</v>
      </c>
    </row>
    <row r="392" spans="1:5" x14ac:dyDescent="0.25">
      <c r="A392" s="78" t="s">
        <v>309</v>
      </c>
      <c r="B392" s="85" t="s">
        <v>404</v>
      </c>
      <c r="C392" s="86" t="s">
        <v>139</v>
      </c>
      <c r="D392" s="87">
        <v>0</v>
      </c>
      <c r="E392" s="79">
        <v>3786.5</v>
      </c>
    </row>
    <row r="393" spans="1:5" ht="63" x14ac:dyDescent="0.25">
      <c r="A393" s="78" t="s">
        <v>154</v>
      </c>
      <c r="B393" s="85" t="s">
        <v>404</v>
      </c>
      <c r="C393" s="86" t="s">
        <v>155</v>
      </c>
      <c r="D393" s="87">
        <v>0</v>
      </c>
      <c r="E393" s="79">
        <v>3692.5</v>
      </c>
    </row>
    <row r="394" spans="1:5" x14ac:dyDescent="0.25">
      <c r="A394" s="78" t="s">
        <v>339</v>
      </c>
      <c r="B394" s="85" t="s">
        <v>404</v>
      </c>
      <c r="C394" s="86" t="s">
        <v>155</v>
      </c>
      <c r="D394" s="87">
        <v>113</v>
      </c>
      <c r="E394" s="79">
        <v>3692.5</v>
      </c>
    </row>
    <row r="395" spans="1:5" ht="31.5" x14ac:dyDescent="0.25">
      <c r="A395" s="78" t="s">
        <v>156</v>
      </c>
      <c r="B395" s="85" t="s">
        <v>404</v>
      </c>
      <c r="C395" s="86" t="s">
        <v>157</v>
      </c>
      <c r="D395" s="87">
        <v>0</v>
      </c>
      <c r="E395" s="79">
        <v>94</v>
      </c>
    </row>
    <row r="396" spans="1:5" x14ac:dyDescent="0.25">
      <c r="A396" s="78" t="s">
        <v>339</v>
      </c>
      <c r="B396" s="85" t="s">
        <v>404</v>
      </c>
      <c r="C396" s="86" t="s">
        <v>157</v>
      </c>
      <c r="D396" s="87">
        <v>113</v>
      </c>
      <c r="E396" s="79">
        <v>94</v>
      </c>
    </row>
    <row r="397" spans="1:5" ht="141.75" x14ac:dyDescent="0.25">
      <c r="A397" s="78" t="s">
        <v>158</v>
      </c>
      <c r="B397" s="85" t="s">
        <v>405</v>
      </c>
      <c r="C397" s="86" t="s">
        <v>139</v>
      </c>
      <c r="D397" s="87">
        <v>0</v>
      </c>
      <c r="E397" s="79">
        <v>1701</v>
      </c>
    </row>
    <row r="398" spans="1:5" ht="63" x14ac:dyDescent="0.25">
      <c r="A398" s="78" t="s">
        <v>154</v>
      </c>
      <c r="B398" s="85" t="s">
        <v>405</v>
      </c>
      <c r="C398" s="86" t="s">
        <v>155</v>
      </c>
      <c r="D398" s="87">
        <v>0</v>
      </c>
      <c r="E398" s="79">
        <v>1701</v>
      </c>
    </row>
    <row r="399" spans="1:5" x14ac:dyDescent="0.25">
      <c r="A399" s="78" t="s">
        <v>339</v>
      </c>
      <c r="B399" s="85" t="s">
        <v>405</v>
      </c>
      <c r="C399" s="86" t="s">
        <v>155</v>
      </c>
      <c r="D399" s="87">
        <v>113</v>
      </c>
      <c r="E399" s="79">
        <v>1701</v>
      </c>
    </row>
    <row r="400" spans="1:5" s="75" customFormat="1" ht="47.25" x14ac:dyDescent="0.25">
      <c r="A400" s="76" t="s">
        <v>434</v>
      </c>
      <c r="B400" s="89" t="s">
        <v>435</v>
      </c>
      <c r="C400" s="90" t="s">
        <v>139</v>
      </c>
      <c r="D400" s="91">
        <v>0</v>
      </c>
      <c r="E400" s="77">
        <v>63976</v>
      </c>
    </row>
    <row r="401" spans="1:5" ht="31.5" x14ac:dyDescent="0.25">
      <c r="A401" s="78" t="s">
        <v>436</v>
      </c>
      <c r="B401" s="85" t="s">
        <v>437</v>
      </c>
      <c r="C401" s="86" t="s">
        <v>139</v>
      </c>
      <c r="D401" s="87">
        <v>0</v>
      </c>
      <c r="E401" s="79">
        <v>63966</v>
      </c>
    </row>
    <row r="402" spans="1:5" ht="47.25" x14ac:dyDescent="0.25">
      <c r="A402" s="78" t="s">
        <v>550</v>
      </c>
      <c r="B402" s="85" t="s">
        <v>551</v>
      </c>
      <c r="C402" s="86" t="s">
        <v>139</v>
      </c>
      <c r="D402" s="87">
        <v>0</v>
      </c>
      <c r="E402" s="79">
        <v>188</v>
      </c>
    </row>
    <row r="403" spans="1:5" ht="31.5" x14ac:dyDescent="0.25">
      <c r="A403" s="78" t="s">
        <v>552</v>
      </c>
      <c r="B403" s="85" t="s">
        <v>553</v>
      </c>
      <c r="C403" s="86" t="s">
        <v>139</v>
      </c>
      <c r="D403" s="87">
        <v>0</v>
      </c>
      <c r="E403" s="79">
        <v>10</v>
      </c>
    </row>
    <row r="404" spans="1:5" ht="31.5" x14ac:dyDescent="0.25">
      <c r="A404" s="78" t="s">
        <v>156</v>
      </c>
      <c r="B404" s="85" t="s">
        <v>553</v>
      </c>
      <c r="C404" s="86" t="s">
        <v>157</v>
      </c>
      <c r="D404" s="87">
        <v>0</v>
      </c>
      <c r="E404" s="79">
        <v>10</v>
      </c>
    </row>
    <row r="405" spans="1:5" ht="31.5" x14ac:dyDescent="0.25">
      <c r="A405" s="78" t="s">
        <v>168</v>
      </c>
      <c r="B405" s="85" t="s">
        <v>553</v>
      </c>
      <c r="C405" s="86" t="s">
        <v>157</v>
      </c>
      <c r="D405" s="87">
        <v>705</v>
      </c>
      <c r="E405" s="79">
        <v>10</v>
      </c>
    </row>
    <row r="406" spans="1:5" ht="31.5" x14ac:dyDescent="0.25">
      <c r="A406" s="78" t="s">
        <v>554</v>
      </c>
      <c r="B406" s="85" t="s">
        <v>555</v>
      </c>
      <c r="C406" s="86" t="s">
        <v>139</v>
      </c>
      <c r="D406" s="87">
        <v>0</v>
      </c>
      <c r="E406" s="79">
        <v>151</v>
      </c>
    </row>
    <row r="407" spans="1:5" ht="31.5" x14ac:dyDescent="0.25">
      <c r="A407" s="78" t="s">
        <v>156</v>
      </c>
      <c r="B407" s="85" t="s">
        <v>555</v>
      </c>
      <c r="C407" s="86" t="s">
        <v>157</v>
      </c>
      <c r="D407" s="87">
        <v>0</v>
      </c>
      <c r="E407" s="79">
        <v>151</v>
      </c>
    </row>
    <row r="408" spans="1:5" ht="31.5" x14ac:dyDescent="0.25">
      <c r="A408" s="78" t="s">
        <v>168</v>
      </c>
      <c r="B408" s="85" t="s">
        <v>555</v>
      </c>
      <c r="C408" s="86" t="s">
        <v>157</v>
      </c>
      <c r="D408" s="87">
        <v>705</v>
      </c>
      <c r="E408" s="79">
        <v>151</v>
      </c>
    </row>
    <row r="409" spans="1:5" ht="47.25" x14ac:dyDescent="0.25">
      <c r="A409" s="78" t="s">
        <v>556</v>
      </c>
      <c r="B409" s="85" t="s">
        <v>557</v>
      </c>
      <c r="C409" s="86" t="s">
        <v>139</v>
      </c>
      <c r="D409" s="87">
        <v>0</v>
      </c>
      <c r="E409" s="79">
        <v>27</v>
      </c>
    </row>
    <row r="410" spans="1:5" ht="31.5" x14ac:dyDescent="0.25">
      <c r="A410" s="78" t="s">
        <v>156</v>
      </c>
      <c r="B410" s="85" t="s">
        <v>557</v>
      </c>
      <c r="C410" s="86" t="s">
        <v>157</v>
      </c>
      <c r="D410" s="87">
        <v>0</v>
      </c>
      <c r="E410" s="79">
        <v>27</v>
      </c>
    </row>
    <row r="411" spans="1:5" ht="31.5" x14ac:dyDescent="0.25">
      <c r="A411" s="78" t="s">
        <v>168</v>
      </c>
      <c r="B411" s="85" t="s">
        <v>557</v>
      </c>
      <c r="C411" s="86" t="s">
        <v>157</v>
      </c>
      <c r="D411" s="87">
        <v>705</v>
      </c>
      <c r="E411" s="79">
        <v>27</v>
      </c>
    </row>
    <row r="412" spans="1:5" ht="31.5" x14ac:dyDescent="0.25">
      <c r="A412" s="78" t="s">
        <v>589</v>
      </c>
      <c r="B412" s="85" t="s">
        <v>590</v>
      </c>
      <c r="C412" s="86" t="s">
        <v>139</v>
      </c>
      <c r="D412" s="87">
        <v>0</v>
      </c>
      <c r="E412" s="79">
        <v>6901.5</v>
      </c>
    </row>
    <row r="413" spans="1:5" ht="78" customHeight="1" x14ac:dyDescent="0.25">
      <c r="A413" s="78" t="s">
        <v>591</v>
      </c>
      <c r="B413" s="85" t="s">
        <v>592</v>
      </c>
      <c r="C413" s="86" t="s">
        <v>139</v>
      </c>
      <c r="D413" s="87">
        <v>0</v>
      </c>
      <c r="E413" s="79">
        <v>6901.5</v>
      </c>
    </row>
    <row r="414" spans="1:5" x14ac:dyDescent="0.25">
      <c r="A414" s="78" t="s">
        <v>150</v>
      </c>
      <c r="B414" s="85" t="s">
        <v>592</v>
      </c>
      <c r="C414" s="86" t="s">
        <v>151</v>
      </c>
      <c r="D414" s="87">
        <v>0</v>
      </c>
      <c r="E414" s="79">
        <v>6901.5</v>
      </c>
    </row>
    <row r="415" spans="1:5" x14ac:dyDescent="0.25">
      <c r="A415" s="78" t="s">
        <v>588</v>
      </c>
      <c r="B415" s="85" t="s">
        <v>592</v>
      </c>
      <c r="C415" s="86" t="s">
        <v>151</v>
      </c>
      <c r="D415" s="87">
        <v>1001</v>
      </c>
      <c r="E415" s="79">
        <v>6901.5</v>
      </c>
    </row>
    <row r="416" spans="1:5" ht="31.5" x14ac:dyDescent="0.25">
      <c r="A416" s="78" t="s">
        <v>479</v>
      </c>
      <c r="B416" s="85" t="s">
        <v>480</v>
      </c>
      <c r="C416" s="86" t="s">
        <v>139</v>
      </c>
      <c r="D416" s="87">
        <v>0</v>
      </c>
      <c r="E416" s="79">
        <v>1322.8</v>
      </c>
    </row>
    <row r="417" spans="1:5" ht="63" x14ac:dyDescent="0.25">
      <c r="A417" s="78" t="s">
        <v>481</v>
      </c>
      <c r="B417" s="85" t="s">
        <v>482</v>
      </c>
      <c r="C417" s="86" t="s">
        <v>139</v>
      </c>
      <c r="D417" s="87">
        <v>0</v>
      </c>
      <c r="E417" s="79">
        <v>1313.8</v>
      </c>
    </row>
    <row r="418" spans="1:5" x14ac:dyDescent="0.25">
      <c r="A418" s="78" t="s">
        <v>150</v>
      </c>
      <c r="B418" s="85" t="s">
        <v>482</v>
      </c>
      <c r="C418" s="86" t="s">
        <v>151</v>
      </c>
      <c r="D418" s="87">
        <v>0</v>
      </c>
      <c r="E418" s="79">
        <v>1313.8</v>
      </c>
    </row>
    <row r="419" spans="1:5" x14ac:dyDescent="0.25">
      <c r="A419" s="78" t="s">
        <v>339</v>
      </c>
      <c r="B419" s="85" t="s">
        <v>482</v>
      </c>
      <c r="C419" s="86" t="s">
        <v>151</v>
      </c>
      <c r="D419" s="87">
        <v>113</v>
      </c>
      <c r="E419" s="79">
        <v>1313.8</v>
      </c>
    </row>
    <row r="420" spans="1:5" ht="31.5" x14ac:dyDescent="0.25">
      <c r="A420" s="78" t="s">
        <v>483</v>
      </c>
      <c r="B420" s="85" t="s">
        <v>484</v>
      </c>
      <c r="C420" s="86" t="s">
        <v>139</v>
      </c>
      <c r="D420" s="87">
        <v>0</v>
      </c>
      <c r="E420" s="79">
        <v>9</v>
      </c>
    </row>
    <row r="421" spans="1:5" x14ac:dyDescent="0.25">
      <c r="A421" s="78" t="s">
        <v>150</v>
      </c>
      <c r="B421" s="85" t="s">
        <v>484</v>
      </c>
      <c r="C421" s="86" t="s">
        <v>151</v>
      </c>
      <c r="D421" s="87">
        <v>0</v>
      </c>
      <c r="E421" s="79">
        <v>9</v>
      </c>
    </row>
    <row r="422" spans="1:5" x14ac:dyDescent="0.25">
      <c r="A422" s="78" t="s">
        <v>339</v>
      </c>
      <c r="B422" s="85" t="s">
        <v>484</v>
      </c>
      <c r="C422" s="86" t="s">
        <v>151</v>
      </c>
      <c r="D422" s="87">
        <v>113</v>
      </c>
      <c r="E422" s="79">
        <v>9</v>
      </c>
    </row>
    <row r="423" spans="1:5" x14ac:dyDescent="0.25">
      <c r="A423" s="78" t="s">
        <v>485</v>
      </c>
      <c r="B423" s="85" t="s">
        <v>486</v>
      </c>
      <c r="C423" s="86" t="s">
        <v>139</v>
      </c>
      <c r="D423" s="87">
        <v>0</v>
      </c>
      <c r="E423" s="79">
        <v>183.8</v>
      </c>
    </row>
    <row r="424" spans="1:5" ht="31.5" x14ac:dyDescent="0.25">
      <c r="A424" s="78" t="s">
        <v>487</v>
      </c>
      <c r="B424" s="85" t="s">
        <v>488</v>
      </c>
      <c r="C424" s="86" t="s">
        <v>139</v>
      </c>
      <c r="D424" s="87">
        <v>0</v>
      </c>
      <c r="E424" s="79">
        <v>183.8</v>
      </c>
    </row>
    <row r="425" spans="1:5" x14ac:dyDescent="0.25">
      <c r="A425" s="78" t="s">
        <v>179</v>
      </c>
      <c r="B425" s="85" t="s">
        <v>488</v>
      </c>
      <c r="C425" s="86" t="s">
        <v>180</v>
      </c>
      <c r="D425" s="87">
        <v>0</v>
      </c>
      <c r="E425" s="79">
        <v>183.8</v>
      </c>
    </row>
    <row r="426" spans="1:5" x14ac:dyDescent="0.25">
      <c r="A426" s="78" t="s">
        <v>339</v>
      </c>
      <c r="B426" s="85" t="s">
        <v>488</v>
      </c>
      <c r="C426" s="86" t="s">
        <v>180</v>
      </c>
      <c r="D426" s="87">
        <v>113</v>
      </c>
      <c r="E426" s="79">
        <v>183.8</v>
      </c>
    </row>
    <row r="427" spans="1:5" ht="31.5" x14ac:dyDescent="0.25">
      <c r="A427" s="78" t="s">
        <v>446</v>
      </c>
      <c r="B427" s="85" t="s">
        <v>447</v>
      </c>
      <c r="C427" s="86" t="s">
        <v>139</v>
      </c>
      <c r="D427" s="87">
        <v>0</v>
      </c>
      <c r="E427" s="79">
        <v>46911.5</v>
      </c>
    </row>
    <row r="428" spans="1:5" x14ac:dyDescent="0.25">
      <c r="A428" s="78" t="s">
        <v>309</v>
      </c>
      <c r="B428" s="85" t="s">
        <v>448</v>
      </c>
      <c r="C428" s="86" t="s">
        <v>139</v>
      </c>
      <c r="D428" s="87">
        <v>0</v>
      </c>
      <c r="E428" s="79">
        <v>32478.400000000001</v>
      </c>
    </row>
    <row r="429" spans="1:5" ht="63" x14ac:dyDescent="0.25">
      <c r="A429" s="78" t="s">
        <v>154</v>
      </c>
      <c r="B429" s="85" t="s">
        <v>448</v>
      </c>
      <c r="C429" s="86" t="s">
        <v>155</v>
      </c>
      <c r="D429" s="87">
        <v>0</v>
      </c>
      <c r="E429" s="79">
        <v>29877.599999999999</v>
      </c>
    </row>
    <row r="430" spans="1:5" ht="47.25" x14ac:dyDescent="0.25">
      <c r="A430" s="78" t="s">
        <v>442</v>
      </c>
      <c r="B430" s="85" t="s">
        <v>448</v>
      </c>
      <c r="C430" s="86" t="s">
        <v>155</v>
      </c>
      <c r="D430" s="87">
        <v>104</v>
      </c>
      <c r="E430" s="79">
        <v>29877.599999999999</v>
      </c>
    </row>
    <row r="431" spans="1:5" ht="31.5" x14ac:dyDescent="0.25">
      <c r="A431" s="78" t="s">
        <v>156</v>
      </c>
      <c r="B431" s="85" t="s">
        <v>448</v>
      </c>
      <c r="C431" s="86" t="s">
        <v>157</v>
      </c>
      <c r="D431" s="87">
        <v>0</v>
      </c>
      <c r="E431" s="79">
        <v>2591.1999999999998</v>
      </c>
    </row>
    <row r="432" spans="1:5" ht="47.25" x14ac:dyDescent="0.25">
      <c r="A432" s="78" t="s">
        <v>442</v>
      </c>
      <c r="B432" s="85" t="s">
        <v>448</v>
      </c>
      <c r="C432" s="86" t="s">
        <v>157</v>
      </c>
      <c r="D432" s="87">
        <v>104</v>
      </c>
      <c r="E432" s="79">
        <v>2591.1999999999998</v>
      </c>
    </row>
    <row r="433" spans="1:5" x14ac:dyDescent="0.25">
      <c r="A433" s="78" t="s">
        <v>179</v>
      </c>
      <c r="B433" s="85" t="s">
        <v>448</v>
      </c>
      <c r="C433" s="86" t="s">
        <v>180</v>
      </c>
      <c r="D433" s="87">
        <v>0</v>
      </c>
      <c r="E433" s="79">
        <v>9.6</v>
      </c>
    </row>
    <row r="434" spans="1:5" ht="47.25" x14ac:dyDescent="0.25">
      <c r="A434" s="78" t="s">
        <v>442</v>
      </c>
      <c r="B434" s="85" t="s">
        <v>448</v>
      </c>
      <c r="C434" s="86" t="s">
        <v>180</v>
      </c>
      <c r="D434" s="87">
        <v>104</v>
      </c>
      <c r="E434" s="79">
        <v>9.6</v>
      </c>
    </row>
    <row r="435" spans="1:5" ht="141.75" x14ac:dyDescent="0.25">
      <c r="A435" s="78" t="s">
        <v>158</v>
      </c>
      <c r="B435" s="85" t="s">
        <v>449</v>
      </c>
      <c r="C435" s="86" t="s">
        <v>139</v>
      </c>
      <c r="D435" s="87">
        <v>0</v>
      </c>
      <c r="E435" s="79">
        <v>13627.1</v>
      </c>
    </row>
    <row r="436" spans="1:5" ht="63" x14ac:dyDescent="0.25">
      <c r="A436" s="78" t="s">
        <v>154</v>
      </c>
      <c r="B436" s="85" t="s">
        <v>449</v>
      </c>
      <c r="C436" s="86" t="s">
        <v>155</v>
      </c>
      <c r="D436" s="87">
        <v>0</v>
      </c>
      <c r="E436" s="79">
        <v>13627.1</v>
      </c>
    </row>
    <row r="437" spans="1:5" ht="47.25" x14ac:dyDescent="0.25">
      <c r="A437" s="78" t="s">
        <v>442</v>
      </c>
      <c r="B437" s="85" t="s">
        <v>449</v>
      </c>
      <c r="C437" s="86" t="s">
        <v>155</v>
      </c>
      <c r="D437" s="87">
        <v>104</v>
      </c>
      <c r="E437" s="79">
        <v>13627.1</v>
      </c>
    </row>
    <row r="438" spans="1:5" ht="141.75" x14ac:dyDescent="0.25">
      <c r="A438" s="78" t="s">
        <v>158</v>
      </c>
      <c r="B438" s="85" t="s">
        <v>450</v>
      </c>
      <c r="C438" s="86" t="s">
        <v>139</v>
      </c>
      <c r="D438" s="87">
        <v>0</v>
      </c>
      <c r="E438" s="79">
        <v>806</v>
      </c>
    </row>
    <row r="439" spans="1:5" ht="63" x14ac:dyDescent="0.25">
      <c r="A439" s="78" t="s">
        <v>154</v>
      </c>
      <c r="B439" s="85" t="s">
        <v>450</v>
      </c>
      <c r="C439" s="86" t="s">
        <v>155</v>
      </c>
      <c r="D439" s="87">
        <v>0</v>
      </c>
      <c r="E439" s="79">
        <v>806</v>
      </c>
    </row>
    <row r="440" spans="1:5" ht="47.25" x14ac:dyDescent="0.25">
      <c r="A440" s="78" t="s">
        <v>442</v>
      </c>
      <c r="B440" s="85" t="s">
        <v>450</v>
      </c>
      <c r="C440" s="86" t="s">
        <v>155</v>
      </c>
      <c r="D440" s="87">
        <v>104</v>
      </c>
      <c r="E440" s="79">
        <v>806</v>
      </c>
    </row>
    <row r="441" spans="1:5" ht="31.5" x14ac:dyDescent="0.25">
      <c r="A441" s="78" t="s">
        <v>438</v>
      </c>
      <c r="B441" s="85" t="s">
        <v>439</v>
      </c>
      <c r="C441" s="86" t="s">
        <v>139</v>
      </c>
      <c r="D441" s="87">
        <v>0</v>
      </c>
      <c r="E441" s="79">
        <v>3593.5</v>
      </c>
    </row>
    <row r="442" spans="1:5" x14ac:dyDescent="0.25">
      <c r="A442" s="78" t="s">
        <v>309</v>
      </c>
      <c r="B442" s="85" t="s">
        <v>440</v>
      </c>
      <c r="C442" s="86" t="s">
        <v>139</v>
      </c>
      <c r="D442" s="87">
        <v>0</v>
      </c>
      <c r="E442" s="79">
        <v>2387.1999999999998</v>
      </c>
    </row>
    <row r="443" spans="1:5" ht="63" x14ac:dyDescent="0.25">
      <c r="A443" s="78" t="s">
        <v>154</v>
      </c>
      <c r="B443" s="85" t="s">
        <v>440</v>
      </c>
      <c r="C443" s="86" t="s">
        <v>155</v>
      </c>
      <c r="D443" s="87">
        <v>0</v>
      </c>
      <c r="E443" s="79">
        <v>2387.1999999999998</v>
      </c>
    </row>
    <row r="444" spans="1:5" ht="31.5" x14ac:dyDescent="0.25">
      <c r="A444" s="78" t="s">
        <v>433</v>
      </c>
      <c r="B444" s="85" t="s">
        <v>440</v>
      </c>
      <c r="C444" s="86" t="s">
        <v>155</v>
      </c>
      <c r="D444" s="87">
        <v>102</v>
      </c>
      <c r="E444" s="79">
        <v>2387.1999999999998</v>
      </c>
    </row>
    <row r="445" spans="1:5" ht="141.75" x14ac:dyDescent="0.25">
      <c r="A445" s="78" t="s">
        <v>158</v>
      </c>
      <c r="B445" s="85" t="s">
        <v>441</v>
      </c>
      <c r="C445" s="86" t="s">
        <v>139</v>
      </c>
      <c r="D445" s="87">
        <v>0</v>
      </c>
      <c r="E445" s="79">
        <v>1206.3</v>
      </c>
    </row>
    <row r="446" spans="1:5" ht="63" x14ac:dyDescent="0.25">
      <c r="A446" s="78" t="s">
        <v>154</v>
      </c>
      <c r="B446" s="85" t="s">
        <v>441</v>
      </c>
      <c r="C446" s="86" t="s">
        <v>155</v>
      </c>
      <c r="D446" s="87">
        <v>0</v>
      </c>
      <c r="E446" s="79">
        <v>1206.3</v>
      </c>
    </row>
    <row r="447" spans="1:5" ht="31.5" x14ac:dyDescent="0.25">
      <c r="A447" s="78" t="s">
        <v>433</v>
      </c>
      <c r="B447" s="85" t="s">
        <v>441</v>
      </c>
      <c r="C447" s="86" t="s">
        <v>155</v>
      </c>
      <c r="D447" s="87">
        <v>102</v>
      </c>
      <c r="E447" s="79">
        <v>1206.3</v>
      </c>
    </row>
    <row r="448" spans="1:5" ht="31.5" x14ac:dyDescent="0.25">
      <c r="A448" s="78" t="s">
        <v>451</v>
      </c>
      <c r="B448" s="85" t="s">
        <v>452</v>
      </c>
      <c r="C448" s="86" t="s">
        <v>139</v>
      </c>
      <c r="D448" s="87">
        <v>0</v>
      </c>
      <c r="E448" s="79">
        <v>4864.8999999999996</v>
      </c>
    </row>
    <row r="449" spans="1:5" ht="47.25" x14ac:dyDescent="0.25">
      <c r="A449" s="78" t="s">
        <v>466</v>
      </c>
      <c r="B449" s="85" t="s">
        <v>467</v>
      </c>
      <c r="C449" s="86" t="s">
        <v>139</v>
      </c>
      <c r="D449" s="87">
        <v>0</v>
      </c>
      <c r="E449" s="79">
        <v>31</v>
      </c>
    </row>
    <row r="450" spans="1:5" ht="31.5" x14ac:dyDescent="0.25">
      <c r="A450" s="78" t="s">
        <v>156</v>
      </c>
      <c r="B450" s="85" t="s">
        <v>467</v>
      </c>
      <c r="C450" s="86" t="s">
        <v>157</v>
      </c>
      <c r="D450" s="87">
        <v>0</v>
      </c>
      <c r="E450" s="79">
        <v>31</v>
      </c>
    </row>
    <row r="451" spans="1:5" x14ac:dyDescent="0.25">
      <c r="A451" s="78" t="s">
        <v>465</v>
      </c>
      <c r="B451" s="85" t="s">
        <v>467</v>
      </c>
      <c r="C451" s="86" t="s">
        <v>157</v>
      </c>
      <c r="D451" s="87">
        <v>105</v>
      </c>
      <c r="E451" s="79">
        <v>31</v>
      </c>
    </row>
    <row r="452" spans="1:5" ht="63" x14ac:dyDescent="0.25">
      <c r="A452" s="78" t="s">
        <v>453</v>
      </c>
      <c r="B452" s="85" t="s">
        <v>454</v>
      </c>
      <c r="C452" s="86" t="s">
        <v>139</v>
      </c>
      <c r="D452" s="87">
        <v>0</v>
      </c>
      <c r="E452" s="79">
        <v>1640.6</v>
      </c>
    </row>
    <row r="453" spans="1:5" ht="63" x14ac:dyDescent="0.25">
      <c r="A453" s="78" t="s">
        <v>154</v>
      </c>
      <c r="B453" s="85" t="s">
        <v>454</v>
      </c>
      <c r="C453" s="86" t="s">
        <v>155</v>
      </c>
      <c r="D453" s="87">
        <v>0</v>
      </c>
      <c r="E453" s="79">
        <v>1493.1</v>
      </c>
    </row>
    <row r="454" spans="1:5" ht="47.25" x14ac:dyDescent="0.25">
      <c r="A454" s="78" t="s">
        <v>442</v>
      </c>
      <c r="B454" s="85" t="s">
        <v>454</v>
      </c>
      <c r="C454" s="86" t="s">
        <v>155</v>
      </c>
      <c r="D454" s="87">
        <v>104</v>
      </c>
      <c r="E454" s="79">
        <v>1493.1</v>
      </c>
    </row>
    <row r="455" spans="1:5" ht="31.5" x14ac:dyDescent="0.25">
      <c r="A455" s="78" t="s">
        <v>156</v>
      </c>
      <c r="B455" s="85" t="s">
        <v>454</v>
      </c>
      <c r="C455" s="86" t="s">
        <v>157</v>
      </c>
      <c r="D455" s="87">
        <v>0</v>
      </c>
      <c r="E455" s="79">
        <v>147.5</v>
      </c>
    </row>
    <row r="456" spans="1:5" ht="47.25" x14ac:dyDescent="0.25">
      <c r="A456" s="78" t="s">
        <v>442</v>
      </c>
      <c r="B456" s="85" t="s">
        <v>454</v>
      </c>
      <c r="C456" s="86" t="s">
        <v>157</v>
      </c>
      <c r="D456" s="87">
        <v>104</v>
      </c>
      <c r="E456" s="79">
        <v>147.5</v>
      </c>
    </row>
    <row r="457" spans="1:5" ht="46.5" customHeight="1" x14ac:dyDescent="0.25">
      <c r="A457" s="78" t="s">
        <v>455</v>
      </c>
      <c r="B457" s="85" t="s">
        <v>456</v>
      </c>
      <c r="C457" s="86" t="s">
        <v>139</v>
      </c>
      <c r="D457" s="87">
        <v>0</v>
      </c>
      <c r="E457" s="79">
        <v>1515.7</v>
      </c>
    </row>
    <row r="458" spans="1:5" ht="63" x14ac:dyDescent="0.25">
      <c r="A458" s="78" t="s">
        <v>154</v>
      </c>
      <c r="B458" s="85" t="s">
        <v>456</v>
      </c>
      <c r="C458" s="86" t="s">
        <v>155</v>
      </c>
      <c r="D458" s="87">
        <v>0</v>
      </c>
      <c r="E458" s="79">
        <v>1328.3</v>
      </c>
    </row>
    <row r="459" spans="1:5" ht="47.25" x14ac:dyDescent="0.25">
      <c r="A459" s="78" t="s">
        <v>442</v>
      </c>
      <c r="B459" s="85" t="s">
        <v>456</v>
      </c>
      <c r="C459" s="86" t="s">
        <v>155</v>
      </c>
      <c r="D459" s="87">
        <v>104</v>
      </c>
      <c r="E459" s="79">
        <v>1328.3</v>
      </c>
    </row>
    <row r="460" spans="1:5" ht="31.5" x14ac:dyDescent="0.25">
      <c r="A460" s="78" t="s">
        <v>156</v>
      </c>
      <c r="B460" s="85" t="s">
        <v>456</v>
      </c>
      <c r="C460" s="86" t="s">
        <v>157</v>
      </c>
      <c r="D460" s="87">
        <v>0</v>
      </c>
      <c r="E460" s="79">
        <v>187.4</v>
      </c>
    </row>
    <row r="461" spans="1:5" ht="47.25" x14ac:dyDescent="0.25">
      <c r="A461" s="78" t="s">
        <v>442</v>
      </c>
      <c r="B461" s="85" t="s">
        <v>456</v>
      </c>
      <c r="C461" s="86" t="s">
        <v>157</v>
      </c>
      <c r="D461" s="87">
        <v>104</v>
      </c>
      <c r="E461" s="79">
        <v>187.4</v>
      </c>
    </row>
    <row r="462" spans="1:5" ht="31.5" x14ac:dyDescent="0.25">
      <c r="A462" s="78" t="s">
        <v>457</v>
      </c>
      <c r="B462" s="85" t="s">
        <v>458</v>
      </c>
      <c r="C462" s="86" t="s">
        <v>139</v>
      </c>
      <c r="D462" s="87">
        <v>0</v>
      </c>
      <c r="E462" s="79">
        <v>821.3</v>
      </c>
    </row>
    <row r="463" spans="1:5" ht="63" x14ac:dyDescent="0.25">
      <c r="A463" s="78" t="s">
        <v>154</v>
      </c>
      <c r="B463" s="85" t="s">
        <v>458</v>
      </c>
      <c r="C463" s="86" t="s">
        <v>155</v>
      </c>
      <c r="D463" s="87">
        <v>0</v>
      </c>
      <c r="E463" s="79">
        <v>752.1</v>
      </c>
    </row>
    <row r="464" spans="1:5" ht="47.25" x14ac:dyDescent="0.25">
      <c r="A464" s="78" t="s">
        <v>442</v>
      </c>
      <c r="B464" s="85" t="s">
        <v>458</v>
      </c>
      <c r="C464" s="86" t="s">
        <v>155</v>
      </c>
      <c r="D464" s="87">
        <v>104</v>
      </c>
      <c r="E464" s="79">
        <v>752.1</v>
      </c>
    </row>
    <row r="465" spans="1:5" ht="31.5" x14ac:dyDescent="0.25">
      <c r="A465" s="78" t="s">
        <v>156</v>
      </c>
      <c r="B465" s="85" t="s">
        <v>458</v>
      </c>
      <c r="C465" s="86" t="s">
        <v>157</v>
      </c>
      <c r="D465" s="87">
        <v>0</v>
      </c>
      <c r="E465" s="79">
        <v>69.2</v>
      </c>
    </row>
    <row r="466" spans="1:5" ht="47.25" x14ac:dyDescent="0.25">
      <c r="A466" s="78" t="s">
        <v>442</v>
      </c>
      <c r="B466" s="85" t="s">
        <v>458</v>
      </c>
      <c r="C466" s="86" t="s">
        <v>157</v>
      </c>
      <c r="D466" s="87">
        <v>104</v>
      </c>
      <c r="E466" s="79">
        <v>69.2</v>
      </c>
    </row>
    <row r="467" spans="1:5" ht="47.25" x14ac:dyDescent="0.25">
      <c r="A467" s="78" t="s">
        <v>459</v>
      </c>
      <c r="B467" s="85" t="s">
        <v>460</v>
      </c>
      <c r="C467" s="86" t="s">
        <v>139</v>
      </c>
      <c r="D467" s="87">
        <v>0</v>
      </c>
      <c r="E467" s="79">
        <v>818.6</v>
      </c>
    </row>
    <row r="468" spans="1:5" ht="63" x14ac:dyDescent="0.25">
      <c r="A468" s="78" t="s">
        <v>154</v>
      </c>
      <c r="B468" s="85" t="s">
        <v>460</v>
      </c>
      <c r="C468" s="86" t="s">
        <v>155</v>
      </c>
      <c r="D468" s="87">
        <v>0</v>
      </c>
      <c r="E468" s="79">
        <v>749.6</v>
      </c>
    </row>
    <row r="469" spans="1:5" ht="47.25" x14ac:dyDescent="0.25">
      <c r="A469" s="78" t="s">
        <v>442</v>
      </c>
      <c r="B469" s="85" t="s">
        <v>460</v>
      </c>
      <c r="C469" s="86" t="s">
        <v>155</v>
      </c>
      <c r="D469" s="87">
        <v>104</v>
      </c>
      <c r="E469" s="79">
        <v>749.6</v>
      </c>
    </row>
    <row r="470" spans="1:5" ht="31.5" x14ac:dyDescent="0.25">
      <c r="A470" s="78" t="s">
        <v>156</v>
      </c>
      <c r="B470" s="85" t="s">
        <v>460</v>
      </c>
      <c r="C470" s="86" t="s">
        <v>157</v>
      </c>
      <c r="D470" s="87">
        <v>0</v>
      </c>
      <c r="E470" s="79">
        <v>69</v>
      </c>
    </row>
    <row r="471" spans="1:5" ht="47.25" x14ac:dyDescent="0.25">
      <c r="A471" s="78" t="s">
        <v>442</v>
      </c>
      <c r="B471" s="85" t="s">
        <v>460</v>
      </c>
      <c r="C471" s="86" t="s">
        <v>157</v>
      </c>
      <c r="D471" s="87">
        <v>104</v>
      </c>
      <c r="E471" s="79">
        <v>69</v>
      </c>
    </row>
    <row r="472" spans="1:5" ht="78" customHeight="1" x14ac:dyDescent="0.25">
      <c r="A472" s="78" t="s">
        <v>461</v>
      </c>
      <c r="B472" s="85" t="s">
        <v>462</v>
      </c>
      <c r="C472" s="86" t="s">
        <v>139</v>
      </c>
      <c r="D472" s="87">
        <v>0</v>
      </c>
      <c r="E472" s="79">
        <v>0.7</v>
      </c>
    </row>
    <row r="473" spans="1:5" ht="31.5" x14ac:dyDescent="0.25">
      <c r="A473" s="78" t="s">
        <v>156</v>
      </c>
      <c r="B473" s="85" t="s">
        <v>462</v>
      </c>
      <c r="C473" s="86" t="s">
        <v>157</v>
      </c>
      <c r="D473" s="87">
        <v>0</v>
      </c>
      <c r="E473" s="79">
        <v>0.7</v>
      </c>
    </row>
    <row r="474" spans="1:5" ht="47.25" x14ac:dyDescent="0.25">
      <c r="A474" s="78" t="s">
        <v>442</v>
      </c>
      <c r="B474" s="85" t="s">
        <v>462</v>
      </c>
      <c r="C474" s="86" t="s">
        <v>157</v>
      </c>
      <c r="D474" s="87">
        <v>104</v>
      </c>
      <c r="E474" s="79">
        <v>0.7</v>
      </c>
    </row>
    <row r="475" spans="1:5" ht="31.5" x14ac:dyDescent="0.25">
      <c r="A475" s="78" t="s">
        <v>463</v>
      </c>
      <c r="B475" s="85" t="s">
        <v>464</v>
      </c>
      <c r="C475" s="86" t="s">
        <v>139</v>
      </c>
      <c r="D475" s="87">
        <v>0</v>
      </c>
      <c r="E475" s="79">
        <v>37</v>
      </c>
    </row>
    <row r="476" spans="1:5" ht="63" x14ac:dyDescent="0.25">
      <c r="A476" s="78" t="s">
        <v>154</v>
      </c>
      <c r="B476" s="85" t="s">
        <v>464</v>
      </c>
      <c r="C476" s="86" t="s">
        <v>155</v>
      </c>
      <c r="D476" s="87">
        <v>0</v>
      </c>
      <c r="E476" s="79">
        <v>34.799999999999997</v>
      </c>
    </row>
    <row r="477" spans="1:5" ht="47.25" x14ac:dyDescent="0.25">
      <c r="A477" s="78" t="s">
        <v>442</v>
      </c>
      <c r="B477" s="85" t="s">
        <v>464</v>
      </c>
      <c r="C477" s="86" t="s">
        <v>155</v>
      </c>
      <c r="D477" s="87">
        <v>104</v>
      </c>
      <c r="E477" s="79">
        <v>34.799999999999997</v>
      </c>
    </row>
    <row r="478" spans="1:5" ht="31.5" x14ac:dyDescent="0.25">
      <c r="A478" s="78" t="s">
        <v>156</v>
      </c>
      <c r="B478" s="85" t="s">
        <v>464</v>
      </c>
      <c r="C478" s="86" t="s">
        <v>157</v>
      </c>
      <c r="D478" s="87">
        <v>0</v>
      </c>
      <c r="E478" s="79">
        <v>2.2000000000000002</v>
      </c>
    </row>
    <row r="479" spans="1:5" ht="47.25" x14ac:dyDescent="0.25">
      <c r="A479" s="78" t="s">
        <v>442</v>
      </c>
      <c r="B479" s="85" t="s">
        <v>464</v>
      </c>
      <c r="C479" s="86" t="s">
        <v>157</v>
      </c>
      <c r="D479" s="87">
        <v>104</v>
      </c>
      <c r="E479" s="79">
        <v>2.2000000000000002</v>
      </c>
    </row>
    <row r="480" spans="1:5" x14ac:dyDescent="0.25">
      <c r="A480" s="78" t="s">
        <v>489</v>
      </c>
      <c r="B480" s="85" t="s">
        <v>490</v>
      </c>
      <c r="C480" s="86" t="s">
        <v>139</v>
      </c>
      <c r="D480" s="87">
        <v>0</v>
      </c>
      <c r="E480" s="79">
        <v>10</v>
      </c>
    </row>
    <row r="481" spans="1:5" ht="30.75" customHeight="1" x14ac:dyDescent="0.25">
      <c r="A481" s="78" t="s">
        <v>491</v>
      </c>
      <c r="B481" s="85" t="s">
        <v>492</v>
      </c>
      <c r="C481" s="86" t="s">
        <v>139</v>
      </c>
      <c r="D481" s="87">
        <v>0</v>
      </c>
      <c r="E481" s="79">
        <v>10</v>
      </c>
    </row>
    <row r="482" spans="1:5" x14ac:dyDescent="0.25">
      <c r="A482" s="78" t="s">
        <v>493</v>
      </c>
      <c r="B482" s="85" t="s">
        <v>494</v>
      </c>
      <c r="C482" s="86" t="s">
        <v>139</v>
      </c>
      <c r="D482" s="87">
        <v>0</v>
      </c>
      <c r="E482" s="79">
        <v>10</v>
      </c>
    </row>
    <row r="483" spans="1:5" ht="31.5" x14ac:dyDescent="0.25">
      <c r="A483" s="78" t="s">
        <v>156</v>
      </c>
      <c r="B483" s="85" t="s">
        <v>494</v>
      </c>
      <c r="C483" s="86" t="s">
        <v>157</v>
      </c>
      <c r="D483" s="87">
        <v>0</v>
      </c>
      <c r="E483" s="79">
        <v>10</v>
      </c>
    </row>
    <row r="484" spans="1:5" x14ac:dyDescent="0.25">
      <c r="A484" s="78" t="s">
        <v>339</v>
      </c>
      <c r="B484" s="85" t="s">
        <v>494</v>
      </c>
      <c r="C484" s="86" t="s">
        <v>157</v>
      </c>
      <c r="D484" s="87">
        <v>113</v>
      </c>
      <c r="E484" s="79">
        <v>10</v>
      </c>
    </row>
    <row r="485" spans="1:5" s="75" customFormat="1" ht="47.25" x14ac:dyDescent="0.25">
      <c r="A485" s="76" t="s">
        <v>316</v>
      </c>
      <c r="B485" s="89" t="s">
        <v>317</v>
      </c>
      <c r="C485" s="90" t="s">
        <v>139</v>
      </c>
      <c r="D485" s="91">
        <v>0</v>
      </c>
      <c r="E485" s="77">
        <v>7204.2</v>
      </c>
    </row>
    <row r="486" spans="1:5" ht="47.25" x14ac:dyDescent="0.25">
      <c r="A486" s="78" t="s">
        <v>318</v>
      </c>
      <c r="B486" s="85" t="s">
        <v>319</v>
      </c>
      <c r="C486" s="86" t="s">
        <v>139</v>
      </c>
      <c r="D486" s="87">
        <v>0</v>
      </c>
      <c r="E486" s="79">
        <v>665.5</v>
      </c>
    </row>
    <row r="487" spans="1:5" ht="31.5" x14ac:dyDescent="0.25">
      <c r="A487" s="78" t="s">
        <v>320</v>
      </c>
      <c r="B487" s="85" t="s">
        <v>321</v>
      </c>
      <c r="C487" s="86" t="s">
        <v>139</v>
      </c>
      <c r="D487" s="87">
        <v>0</v>
      </c>
      <c r="E487" s="79">
        <v>665.5</v>
      </c>
    </row>
    <row r="488" spans="1:5" ht="47.25" x14ac:dyDescent="0.25">
      <c r="A488" s="78" t="s">
        <v>322</v>
      </c>
      <c r="B488" s="85" t="s">
        <v>323</v>
      </c>
      <c r="C488" s="86" t="s">
        <v>139</v>
      </c>
      <c r="D488" s="87">
        <v>0</v>
      </c>
      <c r="E488" s="79">
        <v>37.4</v>
      </c>
    </row>
    <row r="489" spans="1:5" ht="31.5" x14ac:dyDescent="0.25">
      <c r="A489" s="78" t="s">
        <v>156</v>
      </c>
      <c r="B489" s="85" t="s">
        <v>323</v>
      </c>
      <c r="C489" s="86" t="s">
        <v>157</v>
      </c>
      <c r="D489" s="87">
        <v>0</v>
      </c>
      <c r="E489" s="79">
        <v>37.4</v>
      </c>
    </row>
    <row r="490" spans="1:5" x14ac:dyDescent="0.25">
      <c r="A490" s="78" t="s">
        <v>306</v>
      </c>
      <c r="B490" s="85" t="s">
        <v>323</v>
      </c>
      <c r="C490" s="86" t="s">
        <v>157</v>
      </c>
      <c r="D490" s="87">
        <v>709</v>
      </c>
      <c r="E490" s="79">
        <v>37.4</v>
      </c>
    </row>
    <row r="491" spans="1:5" x14ac:dyDescent="0.25">
      <c r="A491" s="78" t="s">
        <v>651</v>
      </c>
      <c r="B491" s="85" t="s">
        <v>652</v>
      </c>
      <c r="C491" s="86" t="s">
        <v>139</v>
      </c>
      <c r="D491" s="87">
        <v>0</v>
      </c>
      <c r="E491" s="79">
        <v>479.9</v>
      </c>
    </row>
    <row r="492" spans="1:5" ht="31.5" x14ac:dyDescent="0.25">
      <c r="A492" s="78" t="s">
        <v>156</v>
      </c>
      <c r="B492" s="85" t="s">
        <v>652</v>
      </c>
      <c r="C492" s="86" t="s">
        <v>157</v>
      </c>
      <c r="D492" s="87">
        <v>0</v>
      </c>
      <c r="E492" s="79">
        <v>479.9</v>
      </c>
    </row>
    <row r="493" spans="1:5" x14ac:dyDescent="0.25">
      <c r="A493" s="78" t="s">
        <v>650</v>
      </c>
      <c r="B493" s="85" t="s">
        <v>652</v>
      </c>
      <c r="C493" s="86" t="s">
        <v>157</v>
      </c>
      <c r="D493" s="87">
        <v>409</v>
      </c>
      <c r="E493" s="79">
        <v>479.9</v>
      </c>
    </row>
    <row r="494" spans="1:5" ht="47.25" x14ac:dyDescent="0.25">
      <c r="A494" s="78" t="s">
        <v>670</v>
      </c>
      <c r="B494" s="85" t="s">
        <v>671</v>
      </c>
      <c r="C494" s="86" t="s">
        <v>139</v>
      </c>
      <c r="D494" s="87">
        <v>0</v>
      </c>
      <c r="E494" s="79">
        <v>148.19999999999999</v>
      </c>
    </row>
    <row r="495" spans="1:5" ht="31.5" x14ac:dyDescent="0.25">
      <c r="A495" s="78" t="s">
        <v>672</v>
      </c>
      <c r="B495" s="85" t="s">
        <v>671</v>
      </c>
      <c r="C495" s="86" t="s">
        <v>673</v>
      </c>
      <c r="D495" s="87">
        <v>0</v>
      </c>
      <c r="E495" s="79">
        <v>148.19999999999999</v>
      </c>
    </row>
    <row r="496" spans="1:5" x14ac:dyDescent="0.25">
      <c r="A496" s="78" t="s">
        <v>659</v>
      </c>
      <c r="B496" s="85" t="s">
        <v>671</v>
      </c>
      <c r="C496" s="86" t="s">
        <v>673</v>
      </c>
      <c r="D496" s="87">
        <v>505</v>
      </c>
      <c r="E496" s="79">
        <v>148.19999999999999</v>
      </c>
    </row>
    <row r="497" spans="1:5" ht="31.5" x14ac:dyDescent="0.25">
      <c r="A497" s="78" t="s">
        <v>495</v>
      </c>
      <c r="B497" s="85" t="s">
        <v>496</v>
      </c>
      <c r="C497" s="86" t="s">
        <v>139</v>
      </c>
      <c r="D497" s="87">
        <v>0</v>
      </c>
      <c r="E497" s="79">
        <v>33.5</v>
      </c>
    </row>
    <row r="498" spans="1:5" ht="45.75" customHeight="1" x14ac:dyDescent="0.25">
      <c r="A498" s="78" t="s">
        <v>497</v>
      </c>
      <c r="B498" s="85" t="s">
        <v>498</v>
      </c>
      <c r="C498" s="86" t="s">
        <v>139</v>
      </c>
      <c r="D498" s="87">
        <v>0</v>
      </c>
      <c r="E498" s="79">
        <v>33.5</v>
      </c>
    </row>
    <row r="499" spans="1:5" x14ac:dyDescent="0.25">
      <c r="A499" s="78" t="s">
        <v>499</v>
      </c>
      <c r="B499" s="85" t="s">
        <v>500</v>
      </c>
      <c r="C499" s="86" t="s">
        <v>139</v>
      </c>
      <c r="D499" s="87">
        <v>0</v>
      </c>
      <c r="E499" s="79">
        <v>30.5</v>
      </c>
    </row>
    <row r="500" spans="1:5" ht="31.5" x14ac:dyDescent="0.25">
      <c r="A500" s="78" t="s">
        <v>156</v>
      </c>
      <c r="B500" s="85" t="s">
        <v>500</v>
      </c>
      <c r="C500" s="86" t="s">
        <v>157</v>
      </c>
      <c r="D500" s="87">
        <v>0</v>
      </c>
      <c r="E500" s="79">
        <v>30.5</v>
      </c>
    </row>
    <row r="501" spans="1:5" x14ac:dyDescent="0.25">
      <c r="A501" s="78" t="s">
        <v>339</v>
      </c>
      <c r="B501" s="85" t="s">
        <v>500</v>
      </c>
      <c r="C501" s="86" t="s">
        <v>157</v>
      </c>
      <c r="D501" s="87">
        <v>113</v>
      </c>
      <c r="E501" s="79">
        <v>30.5</v>
      </c>
    </row>
    <row r="502" spans="1:5" x14ac:dyDescent="0.25">
      <c r="A502" s="78" t="s">
        <v>501</v>
      </c>
      <c r="B502" s="85" t="s">
        <v>502</v>
      </c>
      <c r="C502" s="86" t="s">
        <v>139</v>
      </c>
      <c r="D502" s="87">
        <v>0</v>
      </c>
      <c r="E502" s="79">
        <v>3</v>
      </c>
    </row>
    <row r="503" spans="1:5" ht="31.5" x14ac:dyDescent="0.25">
      <c r="A503" s="78" t="s">
        <v>156</v>
      </c>
      <c r="B503" s="85" t="s">
        <v>502</v>
      </c>
      <c r="C503" s="86" t="s">
        <v>157</v>
      </c>
      <c r="D503" s="87">
        <v>0</v>
      </c>
      <c r="E503" s="79">
        <v>3</v>
      </c>
    </row>
    <row r="504" spans="1:5" x14ac:dyDescent="0.25">
      <c r="A504" s="78" t="s">
        <v>339</v>
      </c>
      <c r="B504" s="85" t="s">
        <v>502</v>
      </c>
      <c r="C504" s="86" t="s">
        <v>157</v>
      </c>
      <c r="D504" s="87">
        <v>113</v>
      </c>
      <c r="E504" s="79">
        <v>3</v>
      </c>
    </row>
    <row r="505" spans="1:5" ht="31.5" x14ac:dyDescent="0.25">
      <c r="A505" s="78" t="s">
        <v>503</v>
      </c>
      <c r="B505" s="85" t="s">
        <v>504</v>
      </c>
      <c r="C505" s="86" t="s">
        <v>139</v>
      </c>
      <c r="D505" s="87">
        <v>0</v>
      </c>
      <c r="E505" s="79">
        <v>6505.2</v>
      </c>
    </row>
    <row r="506" spans="1:5" ht="47.25" x14ac:dyDescent="0.25">
      <c r="A506" s="78" t="s">
        <v>505</v>
      </c>
      <c r="B506" s="85" t="s">
        <v>506</v>
      </c>
      <c r="C506" s="86" t="s">
        <v>139</v>
      </c>
      <c r="D506" s="87">
        <v>0</v>
      </c>
      <c r="E506" s="79">
        <v>70</v>
      </c>
    </row>
    <row r="507" spans="1:5" ht="31.5" x14ac:dyDescent="0.25">
      <c r="A507" s="78" t="s">
        <v>507</v>
      </c>
      <c r="B507" s="85" t="s">
        <v>508</v>
      </c>
      <c r="C507" s="86" t="s">
        <v>139</v>
      </c>
      <c r="D507" s="87">
        <v>0</v>
      </c>
      <c r="E507" s="79">
        <v>30</v>
      </c>
    </row>
    <row r="508" spans="1:5" ht="31.5" x14ac:dyDescent="0.25">
      <c r="A508" s="78" t="s">
        <v>156</v>
      </c>
      <c r="B508" s="85" t="s">
        <v>508</v>
      </c>
      <c r="C508" s="86" t="s">
        <v>157</v>
      </c>
      <c r="D508" s="87">
        <v>0</v>
      </c>
      <c r="E508" s="79">
        <v>30</v>
      </c>
    </row>
    <row r="509" spans="1:5" x14ac:dyDescent="0.25">
      <c r="A509" s="78" t="s">
        <v>339</v>
      </c>
      <c r="B509" s="85" t="s">
        <v>508</v>
      </c>
      <c r="C509" s="86" t="s">
        <v>157</v>
      </c>
      <c r="D509" s="87">
        <v>113</v>
      </c>
      <c r="E509" s="79">
        <v>30</v>
      </c>
    </row>
    <row r="510" spans="1:5" ht="31.5" x14ac:dyDescent="0.25">
      <c r="A510" s="78" t="s">
        <v>509</v>
      </c>
      <c r="B510" s="85" t="s">
        <v>510</v>
      </c>
      <c r="C510" s="86" t="s">
        <v>139</v>
      </c>
      <c r="D510" s="87">
        <v>0</v>
      </c>
      <c r="E510" s="79">
        <v>10</v>
      </c>
    </row>
    <row r="511" spans="1:5" ht="31.5" x14ac:dyDescent="0.25">
      <c r="A511" s="78" t="s">
        <v>156</v>
      </c>
      <c r="B511" s="85" t="s">
        <v>510</v>
      </c>
      <c r="C511" s="86" t="s">
        <v>157</v>
      </c>
      <c r="D511" s="87">
        <v>0</v>
      </c>
      <c r="E511" s="79">
        <v>10</v>
      </c>
    </row>
    <row r="512" spans="1:5" x14ac:dyDescent="0.25">
      <c r="A512" s="78" t="s">
        <v>339</v>
      </c>
      <c r="B512" s="85" t="s">
        <v>510</v>
      </c>
      <c r="C512" s="86" t="s">
        <v>157</v>
      </c>
      <c r="D512" s="87">
        <v>113</v>
      </c>
      <c r="E512" s="79">
        <v>10</v>
      </c>
    </row>
    <row r="513" spans="1:5" ht="63" x14ac:dyDescent="0.25">
      <c r="A513" s="78" t="s">
        <v>511</v>
      </c>
      <c r="B513" s="85" t="s">
        <v>512</v>
      </c>
      <c r="C513" s="86" t="s">
        <v>139</v>
      </c>
      <c r="D513" s="87">
        <v>0</v>
      </c>
      <c r="E513" s="79">
        <v>5</v>
      </c>
    </row>
    <row r="514" spans="1:5" ht="31.5" x14ac:dyDescent="0.25">
      <c r="A514" s="78" t="s">
        <v>156</v>
      </c>
      <c r="B514" s="85" t="s">
        <v>512</v>
      </c>
      <c r="C514" s="86" t="s">
        <v>157</v>
      </c>
      <c r="D514" s="87">
        <v>0</v>
      </c>
      <c r="E514" s="79">
        <v>5</v>
      </c>
    </row>
    <row r="515" spans="1:5" x14ac:dyDescent="0.25">
      <c r="A515" s="78" t="s">
        <v>339</v>
      </c>
      <c r="B515" s="85" t="s">
        <v>512</v>
      </c>
      <c r="C515" s="86" t="s">
        <v>157</v>
      </c>
      <c r="D515" s="87">
        <v>113</v>
      </c>
      <c r="E515" s="79">
        <v>5</v>
      </c>
    </row>
    <row r="516" spans="1:5" ht="47.25" x14ac:dyDescent="0.25">
      <c r="A516" s="78" t="s">
        <v>513</v>
      </c>
      <c r="B516" s="85" t="s">
        <v>514</v>
      </c>
      <c r="C516" s="86" t="s">
        <v>139</v>
      </c>
      <c r="D516" s="87">
        <v>0</v>
      </c>
      <c r="E516" s="79">
        <v>10</v>
      </c>
    </row>
    <row r="517" spans="1:5" ht="31.5" x14ac:dyDescent="0.25">
      <c r="A517" s="78" t="s">
        <v>156</v>
      </c>
      <c r="B517" s="85" t="s">
        <v>514</v>
      </c>
      <c r="C517" s="86" t="s">
        <v>157</v>
      </c>
      <c r="D517" s="87">
        <v>0</v>
      </c>
      <c r="E517" s="79">
        <v>10</v>
      </c>
    </row>
    <row r="518" spans="1:5" x14ac:dyDescent="0.25">
      <c r="A518" s="78" t="s">
        <v>339</v>
      </c>
      <c r="B518" s="85" t="s">
        <v>514</v>
      </c>
      <c r="C518" s="86" t="s">
        <v>157</v>
      </c>
      <c r="D518" s="87">
        <v>113</v>
      </c>
      <c r="E518" s="79">
        <v>10</v>
      </c>
    </row>
    <row r="519" spans="1:5" ht="47.25" x14ac:dyDescent="0.25">
      <c r="A519" s="78" t="s">
        <v>515</v>
      </c>
      <c r="B519" s="85" t="s">
        <v>516</v>
      </c>
      <c r="C519" s="86" t="s">
        <v>139</v>
      </c>
      <c r="D519" s="87">
        <v>0</v>
      </c>
      <c r="E519" s="79">
        <v>15</v>
      </c>
    </row>
    <row r="520" spans="1:5" ht="31.5" x14ac:dyDescent="0.25">
      <c r="A520" s="78" t="s">
        <v>156</v>
      </c>
      <c r="B520" s="85" t="s">
        <v>516</v>
      </c>
      <c r="C520" s="86" t="s">
        <v>157</v>
      </c>
      <c r="D520" s="87">
        <v>0</v>
      </c>
      <c r="E520" s="79">
        <v>15</v>
      </c>
    </row>
    <row r="521" spans="1:5" x14ac:dyDescent="0.25">
      <c r="A521" s="78" t="s">
        <v>339</v>
      </c>
      <c r="B521" s="85" t="s">
        <v>516</v>
      </c>
      <c r="C521" s="86" t="s">
        <v>157</v>
      </c>
      <c r="D521" s="87">
        <v>113</v>
      </c>
      <c r="E521" s="79">
        <v>15</v>
      </c>
    </row>
    <row r="522" spans="1:5" ht="47.25" x14ac:dyDescent="0.25">
      <c r="A522" s="78" t="s">
        <v>646</v>
      </c>
      <c r="B522" s="85" t="s">
        <v>647</v>
      </c>
      <c r="C522" s="86" t="s">
        <v>139</v>
      </c>
      <c r="D522" s="87">
        <v>0</v>
      </c>
      <c r="E522" s="79">
        <v>6435.2</v>
      </c>
    </row>
    <row r="523" spans="1:5" x14ac:dyDescent="0.25">
      <c r="A523" s="78" t="s">
        <v>171</v>
      </c>
      <c r="B523" s="85" t="s">
        <v>680</v>
      </c>
      <c r="C523" s="86" t="s">
        <v>139</v>
      </c>
      <c r="D523" s="87">
        <v>0</v>
      </c>
      <c r="E523" s="79">
        <v>38</v>
      </c>
    </row>
    <row r="524" spans="1:5" ht="31.5" x14ac:dyDescent="0.25">
      <c r="A524" s="78" t="s">
        <v>156</v>
      </c>
      <c r="B524" s="85" t="s">
        <v>680</v>
      </c>
      <c r="C524" s="86" t="s">
        <v>157</v>
      </c>
      <c r="D524" s="87">
        <v>0</v>
      </c>
      <c r="E524" s="79">
        <v>38</v>
      </c>
    </row>
    <row r="525" spans="1:5" ht="31.5" x14ac:dyDescent="0.25">
      <c r="A525" s="78" t="s">
        <v>168</v>
      </c>
      <c r="B525" s="85" t="s">
        <v>680</v>
      </c>
      <c r="C525" s="86" t="s">
        <v>157</v>
      </c>
      <c r="D525" s="87">
        <v>705</v>
      </c>
      <c r="E525" s="79">
        <v>38</v>
      </c>
    </row>
    <row r="526" spans="1:5" x14ac:dyDescent="0.25">
      <c r="A526" s="78" t="s">
        <v>152</v>
      </c>
      <c r="B526" s="85" t="s">
        <v>648</v>
      </c>
      <c r="C526" s="86" t="s">
        <v>139</v>
      </c>
      <c r="D526" s="87">
        <v>0</v>
      </c>
      <c r="E526" s="79">
        <v>4563.1000000000004</v>
      </c>
    </row>
    <row r="527" spans="1:5" ht="63" x14ac:dyDescent="0.25">
      <c r="A527" s="78" t="s">
        <v>154</v>
      </c>
      <c r="B527" s="85" t="s">
        <v>648</v>
      </c>
      <c r="C527" s="86" t="s">
        <v>155</v>
      </c>
      <c r="D527" s="87">
        <v>0</v>
      </c>
      <c r="E527" s="79">
        <v>3986</v>
      </c>
    </row>
    <row r="528" spans="1:5" ht="31.5" x14ac:dyDescent="0.25">
      <c r="A528" s="78" t="s">
        <v>645</v>
      </c>
      <c r="B528" s="85" t="s">
        <v>648</v>
      </c>
      <c r="C528" s="86" t="s">
        <v>155</v>
      </c>
      <c r="D528" s="87">
        <v>314</v>
      </c>
      <c r="E528" s="79">
        <v>3986</v>
      </c>
    </row>
    <row r="529" spans="1:5" ht="31.5" x14ac:dyDescent="0.25">
      <c r="A529" s="78" t="s">
        <v>156</v>
      </c>
      <c r="B529" s="85" t="s">
        <v>648</v>
      </c>
      <c r="C529" s="86" t="s">
        <v>157</v>
      </c>
      <c r="D529" s="87">
        <v>0</v>
      </c>
      <c r="E529" s="79">
        <v>577.1</v>
      </c>
    </row>
    <row r="530" spans="1:5" ht="31.5" x14ac:dyDescent="0.25">
      <c r="A530" s="78" t="s">
        <v>645</v>
      </c>
      <c r="B530" s="85" t="s">
        <v>648</v>
      </c>
      <c r="C530" s="86" t="s">
        <v>157</v>
      </c>
      <c r="D530" s="87">
        <v>314</v>
      </c>
      <c r="E530" s="79">
        <v>577.1</v>
      </c>
    </row>
    <row r="531" spans="1:5" ht="141.75" x14ac:dyDescent="0.25">
      <c r="A531" s="78" t="s">
        <v>158</v>
      </c>
      <c r="B531" s="85" t="s">
        <v>649</v>
      </c>
      <c r="C531" s="86" t="s">
        <v>139</v>
      </c>
      <c r="D531" s="87">
        <v>0</v>
      </c>
      <c r="E531" s="79">
        <v>1834.1</v>
      </c>
    </row>
    <row r="532" spans="1:5" ht="63" x14ac:dyDescent="0.25">
      <c r="A532" s="78" t="s">
        <v>154</v>
      </c>
      <c r="B532" s="85" t="s">
        <v>649</v>
      </c>
      <c r="C532" s="86" t="s">
        <v>155</v>
      </c>
      <c r="D532" s="87">
        <v>0</v>
      </c>
      <c r="E532" s="79">
        <v>1834.1</v>
      </c>
    </row>
    <row r="533" spans="1:5" ht="31.5" x14ac:dyDescent="0.25">
      <c r="A533" s="78" t="s">
        <v>645</v>
      </c>
      <c r="B533" s="85" t="s">
        <v>649</v>
      </c>
      <c r="C533" s="86" t="s">
        <v>155</v>
      </c>
      <c r="D533" s="87">
        <v>314</v>
      </c>
      <c r="E533" s="79">
        <v>1834.1</v>
      </c>
    </row>
    <row r="534" spans="1:5" s="75" customFormat="1" ht="47.25" x14ac:dyDescent="0.25">
      <c r="A534" s="76" t="s">
        <v>536</v>
      </c>
      <c r="B534" s="89" t="s">
        <v>537</v>
      </c>
      <c r="C534" s="90" t="s">
        <v>139</v>
      </c>
      <c r="D534" s="91">
        <v>0</v>
      </c>
      <c r="E534" s="77">
        <v>2549.3000000000002</v>
      </c>
    </row>
    <row r="535" spans="1:5" ht="31.5" x14ac:dyDescent="0.25">
      <c r="A535" s="78" t="s">
        <v>558</v>
      </c>
      <c r="B535" s="85" t="s">
        <v>559</v>
      </c>
      <c r="C535" s="86" t="s">
        <v>139</v>
      </c>
      <c r="D535" s="87">
        <v>0</v>
      </c>
      <c r="E535" s="79">
        <v>166</v>
      </c>
    </row>
    <row r="536" spans="1:5" ht="47.25" x14ac:dyDescent="0.25">
      <c r="A536" s="78" t="s">
        <v>560</v>
      </c>
      <c r="B536" s="85" t="s">
        <v>561</v>
      </c>
      <c r="C536" s="86" t="s">
        <v>139</v>
      </c>
      <c r="D536" s="87">
        <v>0</v>
      </c>
      <c r="E536" s="79">
        <v>166</v>
      </c>
    </row>
    <row r="537" spans="1:5" ht="47.25" x14ac:dyDescent="0.25">
      <c r="A537" s="78" t="s">
        <v>562</v>
      </c>
      <c r="B537" s="85" t="s">
        <v>563</v>
      </c>
      <c r="C537" s="86" t="s">
        <v>139</v>
      </c>
      <c r="D537" s="87">
        <v>0</v>
      </c>
      <c r="E537" s="79">
        <v>106</v>
      </c>
    </row>
    <row r="538" spans="1:5" ht="31.5" x14ac:dyDescent="0.25">
      <c r="A538" s="78" t="s">
        <v>156</v>
      </c>
      <c r="B538" s="85" t="s">
        <v>563</v>
      </c>
      <c r="C538" s="86" t="s">
        <v>157</v>
      </c>
      <c r="D538" s="87">
        <v>0</v>
      </c>
      <c r="E538" s="79">
        <v>106</v>
      </c>
    </row>
    <row r="539" spans="1:5" x14ac:dyDescent="0.25">
      <c r="A539" s="78" t="s">
        <v>300</v>
      </c>
      <c r="B539" s="85" t="s">
        <v>563</v>
      </c>
      <c r="C539" s="86" t="s">
        <v>157</v>
      </c>
      <c r="D539" s="87">
        <v>707</v>
      </c>
      <c r="E539" s="79">
        <v>106</v>
      </c>
    </row>
    <row r="540" spans="1:5" ht="31.5" x14ac:dyDescent="0.25">
      <c r="A540" s="78" t="s">
        <v>564</v>
      </c>
      <c r="B540" s="85" t="s">
        <v>565</v>
      </c>
      <c r="C540" s="86" t="s">
        <v>139</v>
      </c>
      <c r="D540" s="87">
        <v>0</v>
      </c>
      <c r="E540" s="79">
        <v>40</v>
      </c>
    </row>
    <row r="541" spans="1:5" ht="31.5" x14ac:dyDescent="0.25">
      <c r="A541" s="78" t="s">
        <v>156</v>
      </c>
      <c r="B541" s="85" t="s">
        <v>565</v>
      </c>
      <c r="C541" s="86" t="s">
        <v>157</v>
      </c>
      <c r="D541" s="87">
        <v>0</v>
      </c>
      <c r="E541" s="79">
        <v>40</v>
      </c>
    </row>
    <row r="542" spans="1:5" x14ac:dyDescent="0.25">
      <c r="A542" s="78" t="s">
        <v>300</v>
      </c>
      <c r="B542" s="85" t="s">
        <v>565</v>
      </c>
      <c r="C542" s="86" t="s">
        <v>157</v>
      </c>
      <c r="D542" s="87">
        <v>707</v>
      </c>
      <c r="E542" s="79">
        <v>40</v>
      </c>
    </row>
    <row r="543" spans="1:5" ht="31.5" x14ac:dyDescent="0.25">
      <c r="A543" s="78" t="s">
        <v>566</v>
      </c>
      <c r="B543" s="85" t="s">
        <v>567</v>
      </c>
      <c r="C543" s="86" t="s">
        <v>139</v>
      </c>
      <c r="D543" s="87">
        <v>0</v>
      </c>
      <c r="E543" s="79">
        <v>20</v>
      </c>
    </row>
    <row r="544" spans="1:5" ht="31.5" x14ac:dyDescent="0.25">
      <c r="A544" s="78" t="s">
        <v>156</v>
      </c>
      <c r="B544" s="85" t="s">
        <v>567</v>
      </c>
      <c r="C544" s="86" t="s">
        <v>157</v>
      </c>
      <c r="D544" s="87">
        <v>0</v>
      </c>
      <c r="E544" s="79">
        <v>20</v>
      </c>
    </row>
    <row r="545" spans="1:5" x14ac:dyDescent="0.25">
      <c r="A545" s="78" t="s">
        <v>300</v>
      </c>
      <c r="B545" s="85" t="s">
        <v>567</v>
      </c>
      <c r="C545" s="86" t="s">
        <v>157</v>
      </c>
      <c r="D545" s="87">
        <v>707</v>
      </c>
      <c r="E545" s="79">
        <v>20</v>
      </c>
    </row>
    <row r="546" spans="1:5" ht="47.25" x14ac:dyDescent="0.25">
      <c r="A546" s="78" t="s">
        <v>625</v>
      </c>
      <c r="B546" s="85" t="s">
        <v>626</v>
      </c>
      <c r="C546" s="86" t="s">
        <v>139</v>
      </c>
      <c r="D546" s="87">
        <v>0</v>
      </c>
      <c r="E546" s="79">
        <v>555</v>
      </c>
    </row>
    <row r="547" spans="1:5" ht="31.5" x14ac:dyDescent="0.25">
      <c r="A547" s="78" t="s">
        <v>627</v>
      </c>
      <c r="B547" s="85" t="s">
        <v>628</v>
      </c>
      <c r="C547" s="86" t="s">
        <v>139</v>
      </c>
      <c r="D547" s="87">
        <v>0</v>
      </c>
      <c r="E547" s="79">
        <v>425</v>
      </c>
    </row>
    <row r="548" spans="1:5" ht="31.5" x14ac:dyDescent="0.25">
      <c r="A548" s="78" t="s">
        <v>629</v>
      </c>
      <c r="B548" s="85" t="s">
        <v>630</v>
      </c>
      <c r="C548" s="86" t="s">
        <v>139</v>
      </c>
      <c r="D548" s="87">
        <v>0</v>
      </c>
      <c r="E548" s="79">
        <v>283</v>
      </c>
    </row>
    <row r="549" spans="1:5" ht="31.5" x14ac:dyDescent="0.25">
      <c r="A549" s="78" t="s">
        <v>156</v>
      </c>
      <c r="B549" s="85" t="s">
        <v>630</v>
      </c>
      <c r="C549" s="86" t="s">
        <v>157</v>
      </c>
      <c r="D549" s="87">
        <v>0</v>
      </c>
      <c r="E549" s="79">
        <v>283</v>
      </c>
    </row>
    <row r="550" spans="1:5" x14ac:dyDescent="0.25">
      <c r="A550" s="78" t="s">
        <v>624</v>
      </c>
      <c r="B550" s="85" t="s">
        <v>630</v>
      </c>
      <c r="C550" s="86" t="s">
        <v>157</v>
      </c>
      <c r="D550" s="87">
        <v>1101</v>
      </c>
      <c r="E550" s="79">
        <v>283</v>
      </c>
    </row>
    <row r="551" spans="1:5" ht="31.5" x14ac:dyDescent="0.25">
      <c r="A551" s="78" t="s">
        <v>631</v>
      </c>
      <c r="B551" s="85" t="s">
        <v>632</v>
      </c>
      <c r="C551" s="86" t="s">
        <v>139</v>
      </c>
      <c r="D551" s="87">
        <v>0</v>
      </c>
      <c r="E551" s="79">
        <v>6</v>
      </c>
    </row>
    <row r="552" spans="1:5" ht="31.5" x14ac:dyDescent="0.25">
      <c r="A552" s="78" t="s">
        <v>156</v>
      </c>
      <c r="B552" s="85" t="s">
        <v>632</v>
      </c>
      <c r="C552" s="86" t="s">
        <v>157</v>
      </c>
      <c r="D552" s="87">
        <v>0</v>
      </c>
      <c r="E552" s="79">
        <v>6</v>
      </c>
    </row>
    <row r="553" spans="1:5" x14ac:dyDescent="0.25">
      <c r="A553" s="78" t="s">
        <v>624</v>
      </c>
      <c r="B553" s="85" t="s">
        <v>632</v>
      </c>
      <c r="C553" s="86" t="s">
        <v>157</v>
      </c>
      <c r="D553" s="87">
        <v>1101</v>
      </c>
      <c r="E553" s="79">
        <v>6</v>
      </c>
    </row>
    <row r="554" spans="1:5" ht="47.25" x14ac:dyDescent="0.25">
      <c r="A554" s="78" t="s">
        <v>633</v>
      </c>
      <c r="B554" s="85" t="s">
        <v>634</v>
      </c>
      <c r="C554" s="86" t="s">
        <v>139</v>
      </c>
      <c r="D554" s="87">
        <v>0</v>
      </c>
      <c r="E554" s="79">
        <v>121</v>
      </c>
    </row>
    <row r="555" spans="1:5" ht="31.5" x14ac:dyDescent="0.25">
      <c r="A555" s="78" t="s">
        <v>156</v>
      </c>
      <c r="B555" s="85" t="s">
        <v>634</v>
      </c>
      <c r="C555" s="86" t="s">
        <v>157</v>
      </c>
      <c r="D555" s="87">
        <v>0</v>
      </c>
      <c r="E555" s="79">
        <v>121</v>
      </c>
    </row>
    <row r="556" spans="1:5" x14ac:dyDescent="0.25">
      <c r="A556" s="78" t="s">
        <v>624</v>
      </c>
      <c r="B556" s="85" t="s">
        <v>634</v>
      </c>
      <c r="C556" s="86" t="s">
        <v>157</v>
      </c>
      <c r="D556" s="87">
        <v>1101</v>
      </c>
      <c r="E556" s="79">
        <v>121</v>
      </c>
    </row>
    <row r="557" spans="1:5" ht="47.25" x14ac:dyDescent="0.25">
      <c r="A557" s="78" t="s">
        <v>635</v>
      </c>
      <c r="B557" s="85" t="s">
        <v>636</v>
      </c>
      <c r="C557" s="86" t="s">
        <v>139</v>
      </c>
      <c r="D557" s="87">
        <v>0</v>
      </c>
      <c r="E557" s="79">
        <v>15</v>
      </c>
    </row>
    <row r="558" spans="1:5" x14ac:dyDescent="0.25">
      <c r="A558" s="78" t="s">
        <v>150</v>
      </c>
      <c r="B558" s="85" t="s">
        <v>636</v>
      </c>
      <c r="C558" s="86" t="s">
        <v>151</v>
      </c>
      <c r="D558" s="87">
        <v>0</v>
      </c>
      <c r="E558" s="79">
        <v>15</v>
      </c>
    </row>
    <row r="559" spans="1:5" x14ac:dyDescent="0.25">
      <c r="A559" s="78" t="s">
        <v>624</v>
      </c>
      <c r="B559" s="85" t="s">
        <v>636</v>
      </c>
      <c r="C559" s="86" t="s">
        <v>151</v>
      </c>
      <c r="D559" s="87">
        <v>1101</v>
      </c>
      <c r="E559" s="79">
        <v>15</v>
      </c>
    </row>
    <row r="560" spans="1:5" ht="31.5" x14ac:dyDescent="0.25">
      <c r="A560" s="78" t="s">
        <v>637</v>
      </c>
      <c r="B560" s="85" t="s">
        <v>638</v>
      </c>
      <c r="C560" s="86" t="s">
        <v>139</v>
      </c>
      <c r="D560" s="87">
        <v>0</v>
      </c>
      <c r="E560" s="79">
        <v>130</v>
      </c>
    </row>
    <row r="561" spans="1:5" ht="31.5" x14ac:dyDescent="0.25">
      <c r="A561" s="78" t="s">
        <v>639</v>
      </c>
      <c r="B561" s="85" t="s">
        <v>640</v>
      </c>
      <c r="C561" s="86" t="s">
        <v>139</v>
      </c>
      <c r="D561" s="87">
        <v>0</v>
      </c>
      <c r="E561" s="79">
        <v>75</v>
      </c>
    </row>
    <row r="562" spans="1:5" ht="31.5" x14ac:dyDescent="0.25">
      <c r="A562" s="78" t="s">
        <v>156</v>
      </c>
      <c r="B562" s="85" t="s">
        <v>640</v>
      </c>
      <c r="C562" s="86" t="s">
        <v>157</v>
      </c>
      <c r="D562" s="87">
        <v>0</v>
      </c>
      <c r="E562" s="79">
        <v>75</v>
      </c>
    </row>
    <row r="563" spans="1:5" x14ac:dyDescent="0.25">
      <c r="A563" s="78" t="s">
        <v>624</v>
      </c>
      <c r="B563" s="85" t="s">
        <v>640</v>
      </c>
      <c r="C563" s="86" t="s">
        <v>157</v>
      </c>
      <c r="D563" s="87">
        <v>1101</v>
      </c>
      <c r="E563" s="79">
        <v>75</v>
      </c>
    </row>
    <row r="564" spans="1:5" ht="47.25" x14ac:dyDescent="0.25">
      <c r="A564" s="78" t="s">
        <v>641</v>
      </c>
      <c r="B564" s="85" t="s">
        <v>642</v>
      </c>
      <c r="C564" s="86" t="s">
        <v>139</v>
      </c>
      <c r="D564" s="87">
        <v>0</v>
      </c>
      <c r="E564" s="79">
        <v>55</v>
      </c>
    </row>
    <row r="565" spans="1:5" ht="31.5" x14ac:dyDescent="0.25">
      <c r="A565" s="78" t="s">
        <v>156</v>
      </c>
      <c r="B565" s="85" t="s">
        <v>642</v>
      </c>
      <c r="C565" s="86" t="s">
        <v>157</v>
      </c>
      <c r="D565" s="87">
        <v>0</v>
      </c>
      <c r="E565" s="79">
        <v>55</v>
      </c>
    </row>
    <row r="566" spans="1:5" x14ac:dyDescent="0.25">
      <c r="A566" s="78" t="s">
        <v>624</v>
      </c>
      <c r="B566" s="85" t="s">
        <v>642</v>
      </c>
      <c r="C566" s="86" t="s">
        <v>157</v>
      </c>
      <c r="D566" s="87">
        <v>1101</v>
      </c>
      <c r="E566" s="79">
        <v>55</v>
      </c>
    </row>
    <row r="567" spans="1:5" ht="31.5" x14ac:dyDescent="0.25">
      <c r="A567" s="78" t="s">
        <v>594</v>
      </c>
      <c r="B567" s="85" t="s">
        <v>595</v>
      </c>
      <c r="C567" s="86" t="s">
        <v>139</v>
      </c>
      <c r="D567" s="87">
        <v>0</v>
      </c>
      <c r="E567" s="79">
        <v>1694.3</v>
      </c>
    </row>
    <row r="568" spans="1:5" ht="31.5" x14ac:dyDescent="0.25">
      <c r="A568" s="78" t="s">
        <v>596</v>
      </c>
      <c r="B568" s="85" t="s">
        <v>597</v>
      </c>
      <c r="C568" s="86" t="s">
        <v>139</v>
      </c>
      <c r="D568" s="87">
        <v>0</v>
      </c>
      <c r="E568" s="79">
        <v>1694.3</v>
      </c>
    </row>
    <row r="569" spans="1:5" ht="47.25" x14ac:dyDescent="0.25">
      <c r="A569" s="78" t="s">
        <v>598</v>
      </c>
      <c r="B569" s="85" t="s">
        <v>599</v>
      </c>
      <c r="C569" s="86" t="s">
        <v>139</v>
      </c>
      <c r="D569" s="87">
        <v>0</v>
      </c>
      <c r="E569" s="79">
        <v>19.600000000000001</v>
      </c>
    </row>
    <row r="570" spans="1:5" x14ac:dyDescent="0.25">
      <c r="A570" s="78" t="s">
        <v>150</v>
      </c>
      <c r="B570" s="85" t="s">
        <v>599</v>
      </c>
      <c r="C570" s="86" t="s">
        <v>151</v>
      </c>
      <c r="D570" s="87">
        <v>0</v>
      </c>
      <c r="E570" s="79">
        <v>19.600000000000001</v>
      </c>
    </row>
    <row r="571" spans="1:5" x14ac:dyDescent="0.25">
      <c r="A571" s="78" t="s">
        <v>593</v>
      </c>
      <c r="B571" s="85" t="s">
        <v>599</v>
      </c>
      <c r="C571" s="86" t="s">
        <v>151</v>
      </c>
      <c r="D571" s="87">
        <v>1003</v>
      </c>
      <c r="E571" s="79">
        <v>19.600000000000001</v>
      </c>
    </row>
    <row r="572" spans="1:5" x14ac:dyDescent="0.25">
      <c r="A572" s="78" t="s">
        <v>600</v>
      </c>
      <c r="B572" s="85" t="s">
        <v>601</v>
      </c>
      <c r="C572" s="86" t="s">
        <v>139</v>
      </c>
      <c r="D572" s="87">
        <v>0</v>
      </c>
      <c r="E572" s="79">
        <v>1674.7</v>
      </c>
    </row>
    <row r="573" spans="1:5" x14ac:dyDescent="0.25">
      <c r="A573" s="78" t="s">
        <v>150</v>
      </c>
      <c r="B573" s="85" t="s">
        <v>601</v>
      </c>
      <c r="C573" s="86" t="s">
        <v>151</v>
      </c>
      <c r="D573" s="87">
        <v>0</v>
      </c>
      <c r="E573" s="79">
        <v>1674.7</v>
      </c>
    </row>
    <row r="574" spans="1:5" x14ac:dyDescent="0.25">
      <c r="A574" s="78" t="s">
        <v>593</v>
      </c>
      <c r="B574" s="85" t="s">
        <v>601</v>
      </c>
      <c r="C574" s="86" t="s">
        <v>151</v>
      </c>
      <c r="D574" s="87">
        <v>1003</v>
      </c>
      <c r="E574" s="79">
        <v>1674.7</v>
      </c>
    </row>
    <row r="575" spans="1:5" ht="47.25" customHeight="1" x14ac:dyDescent="0.25">
      <c r="A575" s="78" t="s">
        <v>568</v>
      </c>
      <c r="B575" s="85" t="s">
        <v>569</v>
      </c>
      <c r="C575" s="86" t="s">
        <v>139</v>
      </c>
      <c r="D575" s="87">
        <v>0</v>
      </c>
      <c r="E575" s="79">
        <v>84</v>
      </c>
    </row>
    <row r="576" spans="1:5" ht="47.25" x14ac:dyDescent="0.25">
      <c r="A576" s="78" t="s">
        <v>570</v>
      </c>
      <c r="B576" s="85" t="s">
        <v>571</v>
      </c>
      <c r="C576" s="86" t="s">
        <v>139</v>
      </c>
      <c r="D576" s="87">
        <v>0</v>
      </c>
      <c r="E576" s="79">
        <v>84</v>
      </c>
    </row>
    <row r="577" spans="1:5" ht="31.5" x14ac:dyDescent="0.25">
      <c r="A577" s="78" t="s">
        <v>572</v>
      </c>
      <c r="B577" s="85" t="s">
        <v>573</v>
      </c>
      <c r="C577" s="86" t="s">
        <v>139</v>
      </c>
      <c r="D577" s="87">
        <v>0</v>
      </c>
      <c r="E577" s="79">
        <v>48</v>
      </c>
    </row>
    <row r="578" spans="1:5" ht="31.5" x14ac:dyDescent="0.25">
      <c r="A578" s="78" t="s">
        <v>156</v>
      </c>
      <c r="B578" s="85" t="s">
        <v>573</v>
      </c>
      <c r="C578" s="86" t="s">
        <v>157</v>
      </c>
      <c r="D578" s="87">
        <v>0</v>
      </c>
      <c r="E578" s="79">
        <v>48</v>
      </c>
    </row>
    <row r="579" spans="1:5" x14ac:dyDescent="0.25">
      <c r="A579" s="78" t="s">
        <v>300</v>
      </c>
      <c r="B579" s="85" t="s">
        <v>573</v>
      </c>
      <c r="C579" s="86" t="s">
        <v>157</v>
      </c>
      <c r="D579" s="87">
        <v>707</v>
      </c>
      <c r="E579" s="79">
        <v>48</v>
      </c>
    </row>
    <row r="580" spans="1:5" ht="31.5" x14ac:dyDescent="0.25">
      <c r="A580" s="78" t="s">
        <v>574</v>
      </c>
      <c r="B580" s="85" t="s">
        <v>575</v>
      </c>
      <c r="C580" s="86" t="s">
        <v>139</v>
      </c>
      <c r="D580" s="87">
        <v>0</v>
      </c>
      <c r="E580" s="79">
        <v>36</v>
      </c>
    </row>
    <row r="581" spans="1:5" ht="31.5" x14ac:dyDescent="0.25">
      <c r="A581" s="78" t="s">
        <v>156</v>
      </c>
      <c r="B581" s="85" t="s">
        <v>575</v>
      </c>
      <c r="C581" s="86" t="s">
        <v>157</v>
      </c>
      <c r="D581" s="87">
        <v>0</v>
      </c>
      <c r="E581" s="79">
        <v>36</v>
      </c>
    </row>
    <row r="582" spans="1:5" x14ac:dyDescent="0.25">
      <c r="A582" s="78" t="s">
        <v>300</v>
      </c>
      <c r="B582" s="85" t="s">
        <v>575</v>
      </c>
      <c r="C582" s="86" t="s">
        <v>157</v>
      </c>
      <c r="D582" s="87">
        <v>707</v>
      </c>
      <c r="E582" s="79">
        <v>36</v>
      </c>
    </row>
    <row r="583" spans="1:5" ht="31.5" x14ac:dyDescent="0.25">
      <c r="A583" s="78" t="s">
        <v>538</v>
      </c>
      <c r="B583" s="85" t="s">
        <v>539</v>
      </c>
      <c r="C583" s="86" t="s">
        <v>139</v>
      </c>
      <c r="D583" s="87">
        <v>0</v>
      </c>
      <c r="E583" s="79">
        <v>50</v>
      </c>
    </row>
    <row r="584" spans="1:5" ht="31.5" x14ac:dyDescent="0.25">
      <c r="A584" s="78" t="s">
        <v>540</v>
      </c>
      <c r="B584" s="85" t="s">
        <v>541</v>
      </c>
      <c r="C584" s="86" t="s">
        <v>139</v>
      </c>
      <c r="D584" s="87">
        <v>0</v>
      </c>
      <c r="E584" s="79">
        <v>45</v>
      </c>
    </row>
    <row r="585" spans="1:5" ht="31.5" x14ac:dyDescent="0.25">
      <c r="A585" s="78" t="s">
        <v>542</v>
      </c>
      <c r="B585" s="85" t="s">
        <v>543</v>
      </c>
      <c r="C585" s="86" t="s">
        <v>139</v>
      </c>
      <c r="D585" s="87">
        <v>0</v>
      </c>
      <c r="E585" s="79">
        <v>20</v>
      </c>
    </row>
    <row r="586" spans="1:5" ht="31.5" x14ac:dyDescent="0.25">
      <c r="A586" s="78" t="s">
        <v>156</v>
      </c>
      <c r="B586" s="85" t="s">
        <v>543</v>
      </c>
      <c r="C586" s="86" t="s">
        <v>157</v>
      </c>
      <c r="D586" s="87">
        <v>0</v>
      </c>
      <c r="E586" s="79">
        <v>20</v>
      </c>
    </row>
    <row r="587" spans="1:5" x14ac:dyDescent="0.25">
      <c r="A587" s="78" t="s">
        <v>407</v>
      </c>
      <c r="B587" s="85" t="s">
        <v>543</v>
      </c>
      <c r="C587" s="86" t="s">
        <v>157</v>
      </c>
      <c r="D587" s="87">
        <v>412</v>
      </c>
      <c r="E587" s="79">
        <v>20</v>
      </c>
    </row>
    <row r="588" spans="1:5" ht="31.5" x14ac:dyDescent="0.25">
      <c r="A588" s="78" t="s">
        <v>544</v>
      </c>
      <c r="B588" s="85" t="s">
        <v>545</v>
      </c>
      <c r="C588" s="86" t="s">
        <v>139</v>
      </c>
      <c r="D588" s="87">
        <v>0</v>
      </c>
      <c r="E588" s="79">
        <v>25</v>
      </c>
    </row>
    <row r="589" spans="1:5" ht="31.5" x14ac:dyDescent="0.25">
      <c r="A589" s="78" t="s">
        <v>156</v>
      </c>
      <c r="B589" s="85" t="s">
        <v>545</v>
      </c>
      <c r="C589" s="86" t="s">
        <v>157</v>
      </c>
      <c r="D589" s="87">
        <v>0</v>
      </c>
      <c r="E589" s="79">
        <v>25</v>
      </c>
    </row>
    <row r="590" spans="1:5" x14ac:dyDescent="0.25">
      <c r="A590" s="78" t="s">
        <v>407</v>
      </c>
      <c r="B590" s="85" t="s">
        <v>545</v>
      </c>
      <c r="C590" s="86" t="s">
        <v>157</v>
      </c>
      <c r="D590" s="87">
        <v>412</v>
      </c>
      <c r="E590" s="79">
        <v>25</v>
      </c>
    </row>
    <row r="591" spans="1:5" ht="31.5" x14ac:dyDescent="0.25">
      <c r="A591" s="78" t="s">
        <v>546</v>
      </c>
      <c r="B591" s="85" t="s">
        <v>547</v>
      </c>
      <c r="C591" s="86" t="s">
        <v>139</v>
      </c>
      <c r="D591" s="87">
        <v>0</v>
      </c>
      <c r="E591" s="79">
        <v>5</v>
      </c>
    </row>
    <row r="592" spans="1:5" ht="31.5" x14ac:dyDescent="0.25">
      <c r="A592" s="78" t="s">
        <v>548</v>
      </c>
      <c r="B592" s="85" t="s">
        <v>549</v>
      </c>
      <c r="C592" s="86" t="s">
        <v>139</v>
      </c>
      <c r="D592" s="87">
        <v>0</v>
      </c>
      <c r="E592" s="79">
        <v>5</v>
      </c>
    </row>
    <row r="593" spans="1:5" ht="31.5" x14ac:dyDescent="0.25">
      <c r="A593" s="78" t="s">
        <v>156</v>
      </c>
      <c r="B593" s="85" t="s">
        <v>549</v>
      </c>
      <c r="C593" s="86" t="s">
        <v>157</v>
      </c>
      <c r="D593" s="87">
        <v>0</v>
      </c>
      <c r="E593" s="79">
        <v>5</v>
      </c>
    </row>
    <row r="594" spans="1:5" x14ac:dyDescent="0.25">
      <c r="A594" s="78" t="s">
        <v>407</v>
      </c>
      <c r="B594" s="85" t="s">
        <v>549</v>
      </c>
      <c r="C594" s="86" t="s">
        <v>157</v>
      </c>
      <c r="D594" s="87">
        <v>412</v>
      </c>
      <c r="E594" s="79">
        <v>5</v>
      </c>
    </row>
    <row r="595" spans="1:5" s="75" customFormat="1" ht="30" customHeight="1" x14ac:dyDescent="0.25">
      <c r="A595" s="76" t="s">
        <v>578</v>
      </c>
      <c r="B595" s="89" t="s">
        <v>579</v>
      </c>
      <c r="C595" s="90" t="s">
        <v>139</v>
      </c>
      <c r="D595" s="91">
        <v>0</v>
      </c>
      <c r="E595" s="77">
        <v>245.5</v>
      </c>
    </row>
    <row r="596" spans="1:5" ht="31.5" x14ac:dyDescent="0.25">
      <c r="A596" s="78" t="s">
        <v>580</v>
      </c>
      <c r="B596" s="85" t="s">
        <v>581</v>
      </c>
      <c r="C596" s="86" t="s">
        <v>139</v>
      </c>
      <c r="D596" s="87">
        <v>0</v>
      </c>
      <c r="E596" s="79">
        <v>245.5</v>
      </c>
    </row>
    <row r="597" spans="1:5" ht="47.25" x14ac:dyDescent="0.25">
      <c r="A597" s="78" t="s">
        <v>582</v>
      </c>
      <c r="B597" s="85" t="s">
        <v>583</v>
      </c>
      <c r="C597" s="86" t="s">
        <v>139</v>
      </c>
      <c r="D597" s="87">
        <v>0</v>
      </c>
      <c r="E597" s="79">
        <v>57.5</v>
      </c>
    </row>
    <row r="598" spans="1:5" x14ac:dyDescent="0.25">
      <c r="A598" s="78" t="s">
        <v>150</v>
      </c>
      <c r="B598" s="85" t="s">
        <v>583</v>
      </c>
      <c r="C598" s="86" t="s">
        <v>151</v>
      </c>
      <c r="D598" s="87">
        <v>0</v>
      </c>
      <c r="E598" s="79">
        <v>57.5</v>
      </c>
    </row>
    <row r="599" spans="1:5" x14ac:dyDescent="0.25">
      <c r="A599" s="78" t="s">
        <v>577</v>
      </c>
      <c r="B599" s="85" t="s">
        <v>583</v>
      </c>
      <c r="C599" s="86" t="s">
        <v>151</v>
      </c>
      <c r="D599" s="87">
        <v>909</v>
      </c>
      <c r="E599" s="79">
        <v>57.5</v>
      </c>
    </row>
    <row r="600" spans="1:5" ht="31.5" x14ac:dyDescent="0.25">
      <c r="A600" s="78" t="s">
        <v>584</v>
      </c>
      <c r="B600" s="85" t="s">
        <v>585</v>
      </c>
      <c r="C600" s="86" t="s">
        <v>139</v>
      </c>
      <c r="D600" s="87">
        <v>0</v>
      </c>
      <c r="E600" s="79">
        <v>20</v>
      </c>
    </row>
    <row r="601" spans="1:5" ht="31.5" x14ac:dyDescent="0.25">
      <c r="A601" s="78" t="s">
        <v>156</v>
      </c>
      <c r="B601" s="85" t="s">
        <v>585</v>
      </c>
      <c r="C601" s="86" t="s">
        <v>157</v>
      </c>
      <c r="D601" s="87">
        <v>0</v>
      </c>
      <c r="E601" s="79">
        <v>20</v>
      </c>
    </row>
    <row r="602" spans="1:5" x14ac:dyDescent="0.25">
      <c r="A602" s="78" t="s">
        <v>577</v>
      </c>
      <c r="B602" s="85" t="s">
        <v>585</v>
      </c>
      <c r="C602" s="86" t="s">
        <v>157</v>
      </c>
      <c r="D602" s="87">
        <v>909</v>
      </c>
      <c r="E602" s="79">
        <v>20</v>
      </c>
    </row>
    <row r="603" spans="1:5" ht="31.5" x14ac:dyDescent="0.25">
      <c r="A603" s="78" t="s">
        <v>586</v>
      </c>
      <c r="B603" s="85" t="s">
        <v>587</v>
      </c>
      <c r="C603" s="86" t="s">
        <v>139</v>
      </c>
      <c r="D603" s="87">
        <v>0</v>
      </c>
      <c r="E603" s="79">
        <v>168</v>
      </c>
    </row>
    <row r="604" spans="1:5" ht="31.5" x14ac:dyDescent="0.25">
      <c r="A604" s="78" t="s">
        <v>156</v>
      </c>
      <c r="B604" s="85" t="s">
        <v>587</v>
      </c>
      <c r="C604" s="86" t="s">
        <v>157</v>
      </c>
      <c r="D604" s="87">
        <v>0</v>
      </c>
      <c r="E604" s="79">
        <v>168</v>
      </c>
    </row>
    <row r="605" spans="1:5" x14ac:dyDescent="0.25">
      <c r="A605" s="78" t="s">
        <v>577</v>
      </c>
      <c r="B605" s="85" t="s">
        <v>587</v>
      </c>
      <c r="C605" s="86" t="s">
        <v>157</v>
      </c>
      <c r="D605" s="87">
        <v>909</v>
      </c>
      <c r="E605" s="79">
        <v>168</v>
      </c>
    </row>
    <row r="606" spans="1:5" s="75" customFormat="1" ht="47.25" x14ac:dyDescent="0.25">
      <c r="A606" s="76" t="s">
        <v>206</v>
      </c>
      <c r="B606" s="89" t="s">
        <v>207</v>
      </c>
      <c r="C606" s="90" t="s">
        <v>139</v>
      </c>
      <c r="D606" s="91">
        <v>0</v>
      </c>
      <c r="E606" s="77">
        <v>332.1</v>
      </c>
    </row>
    <row r="607" spans="1:5" ht="47.25" x14ac:dyDescent="0.25">
      <c r="A607" s="78" t="s">
        <v>208</v>
      </c>
      <c r="B607" s="85" t="s">
        <v>209</v>
      </c>
      <c r="C607" s="86" t="s">
        <v>139</v>
      </c>
      <c r="D607" s="87">
        <v>0</v>
      </c>
      <c r="E607" s="79">
        <v>232.1</v>
      </c>
    </row>
    <row r="608" spans="1:5" ht="47.25" x14ac:dyDescent="0.25">
      <c r="A608" s="78" t="s">
        <v>210</v>
      </c>
      <c r="B608" s="85" t="s">
        <v>211</v>
      </c>
      <c r="C608" s="86" t="s">
        <v>139</v>
      </c>
      <c r="D608" s="87">
        <v>0</v>
      </c>
      <c r="E608" s="79">
        <v>227.1</v>
      </c>
    </row>
    <row r="609" spans="1:5" ht="31.5" x14ac:dyDescent="0.25">
      <c r="A609" s="78" t="s">
        <v>212</v>
      </c>
      <c r="B609" s="85" t="s">
        <v>213</v>
      </c>
      <c r="C609" s="86" t="s">
        <v>139</v>
      </c>
      <c r="D609" s="87">
        <v>0</v>
      </c>
      <c r="E609" s="79">
        <v>227.1</v>
      </c>
    </row>
    <row r="610" spans="1:5" ht="31.5" x14ac:dyDescent="0.25">
      <c r="A610" s="78" t="s">
        <v>156</v>
      </c>
      <c r="B610" s="85" t="s">
        <v>213</v>
      </c>
      <c r="C610" s="86" t="s">
        <v>157</v>
      </c>
      <c r="D610" s="87">
        <v>0</v>
      </c>
      <c r="E610" s="79">
        <v>227.1</v>
      </c>
    </row>
    <row r="611" spans="1:5" x14ac:dyDescent="0.25">
      <c r="A611" s="78" t="s">
        <v>177</v>
      </c>
      <c r="B611" s="85" t="s">
        <v>213</v>
      </c>
      <c r="C611" s="86" t="s">
        <v>157</v>
      </c>
      <c r="D611" s="87">
        <v>801</v>
      </c>
      <c r="E611" s="79">
        <v>227.1</v>
      </c>
    </row>
    <row r="612" spans="1:5" ht="63" x14ac:dyDescent="0.25">
      <c r="A612" s="78" t="s">
        <v>603</v>
      </c>
      <c r="B612" s="85" t="s">
        <v>604</v>
      </c>
      <c r="C612" s="86" t="s">
        <v>139</v>
      </c>
      <c r="D612" s="87">
        <v>0</v>
      </c>
      <c r="E612" s="79">
        <v>5</v>
      </c>
    </row>
    <row r="613" spans="1:5" ht="31.5" x14ac:dyDescent="0.25">
      <c r="A613" s="78" t="s">
        <v>605</v>
      </c>
      <c r="B613" s="85" t="s">
        <v>606</v>
      </c>
      <c r="C613" s="86" t="s">
        <v>139</v>
      </c>
      <c r="D613" s="87">
        <v>0</v>
      </c>
      <c r="E613" s="79">
        <v>5</v>
      </c>
    </row>
    <row r="614" spans="1:5" ht="31.5" x14ac:dyDescent="0.25">
      <c r="A614" s="78" t="s">
        <v>156</v>
      </c>
      <c r="B614" s="85" t="s">
        <v>606</v>
      </c>
      <c r="C614" s="86" t="s">
        <v>157</v>
      </c>
      <c r="D614" s="87">
        <v>0</v>
      </c>
      <c r="E614" s="79">
        <v>5</v>
      </c>
    </row>
    <row r="615" spans="1:5" x14ac:dyDescent="0.25">
      <c r="A615" s="78" t="s">
        <v>602</v>
      </c>
      <c r="B615" s="85" t="s">
        <v>606</v>
      </c>
      <c r="C615" s="86" t="s">
        <v>157</v>
      </c>
      <c r="D615" s="87">
        <v>1006</v>
      </c>
      <c r="E615" s="79">
        <v>5</v>
      </c>
    </row>
    <row r="616" spans="1:5" ht="47.25" x14ac:dyDescent="0.25">
      <c r="A616" s="78" t="s">
        <v>607</v>
      </c>
      <c r="B616" s="85" t="s">
        <v>608</v>
      </c>
      <c r="C616" s="86" t="s">
        <v>139</v>
      </c>
      <c r="D616" s="87">
        <v>0</v>
      </c>
      <c r="E616" s="79">
        <v>100</v>
      </c>
    </row>
    <row r="617" spans="1:5" ht="31.5" x14ac:dyDescent="0.25">
      <c r="A617" s="78" t="s">
        <v>609</v>
      </c>
      <c r="B617" s="85" t="s">
        <v>610</v>
      </c>
      <c r="C617" s="86" t="s">
        <v>139</v>
      </c>
      <c r="D617" s="87">
        <v>0</v>
      </c>
      <c r="E617" s="79">
        <v>100</v>
      </c>
    </row>
    <row r="618" spans="1:5" ht="31.5" x14ac:dyDescent="0.25">
      <c r="A618" s="78" t="s">
        <v>611</v>
      </c>
      <c r="B618" s="85" t="s">
        <v>612</v>
      </c>
      <c r="C618" s="86" t="s">
        <v>139</v>
      </c>
      <c r="D618" s="87">
        <v>0</v>
      </c>
      <c r="E618" s="79">
        <v>5</v>
      </c>
    </row>
    <row r="619" spans="1:5" ht="31.5" x14ac:dyDescent="0.25">
      <c r="A619" s="78" t="s">
        <v>156</v>
      </c>
      <c r="B619" s="85" t="s">
        <v>612</v>
      </c>
      <c r="C619" s="86" t="s">
        <v>157</v>
      </c>
      <c r="D619" s="87">
        <v>0</v>
      </c>
      <c r="E619" s="79">
        <v>5</v>
      </c>
    </row>
    <row r="620" spans="1:5" x14ac:dyDescent="0.25">
      <c r="A620" s="78" t="s">
        <v>602</v>
      </c>
      <c r="B620" s="85" t="s">
        <v>612</v>
      </c>
      <c r="C620" s="86" t="s">
        <v>157</v>
      </c>
      <c r="D620" s="87">
        <v>1006</v>
      </c>
      <c r="E620" s="79">
        <v>5</v>
      </c>
    </row>
    <row r="621" spans="1:5" ht="31.5" x14ac:dyDescent="0.25">
      <c r="A621" s="78" t="s">
        <v>613</v>
      </c>
      <c r="B621" s="85" t="s">
        <v>614</v>
      </c>
      <c r="C621" s="86" t="s">
        <v>139</v>
      </c>
      <c r="D621" s="87">
        <v>0</v>
      </c>
      <c r="E621" s="79">
        <v>13</v>
      </c>
    </row>
    <row r="622" spans="1:5" ht="31.5" x14ac:dyDescent="0.25">
      <c r="A622" s="78" t="s">
        <v>156</v>
      </c>
      <c r="B622" s="85" t="s">
        <v>614</v>
      </c>
      <c r="C622" s="86" t="s">
        <v>157</v>
      </c>
      <c r="D622" s="87">
        <v>0</v>
      </c>
      <c r="E622" s="79">
        <v>13</v>
      </c>
    </row>
    <row r="623" spans="1:5" x14ac:dyDescent="0.25">
      <c r="A623" s="78" t="s">
        <v>602</v>
      </c>
      <c r="B623" s="85" t="s">
        <v>614</v>
      </c>
      <c r="C623" s="86" t="s">
        <v>157</v>
      </c>
      <c r="D623" s="87">
        <v>1006</v>
      </c>
      <c r="E623" s="79">
        <v>13</v>
      </c>
    </row>
    <row r="624" spans="1:5" ht="17.25" customHeight="1" x14ac:dyDescent="0.25">
      <c r="A624" s="78" t="s">
        <v>615</v>
      </c>
      <c r="B624" s="85" t="s">
        <v>616</v>
      </c>
      <c r="C624" s="86" t="s">
        <v>139</v>
      </c>
      <c r="D624" s="87">
        <v>0</v>
      </c>
      <c r="E624" s="79">
        <v>30</v>
      </c>
    </row>
    <row r="625" spans="1:5" ht="31.5" x14ac:dyDescent="0.25">
      <c r="A625" s="78" t="s">
        <v>156</v>
      </c>
      <c r="B625" s="85" t="s">
        <v>616</v>
      </c>
      <c r="C625" s="86" t="s">
        <v>157</v>
      </c>
      <c r="D625" s="87">
        <v>0</v>
      </c>
      <c r="E625" s="79">
        <v>30</v>
      </c>
    </row>
    <row r="626" spans="1:5" x14ac:dyDescent="0.25">
      <c r="A626" s="78" t="s">
        <v>602</v>
      </c>
      <c r="B626" s="85" t="s">
        <v>616</v>
      </c>
      <c r="C626" s="86" t="s">
        <v>157</v>
      </c>
      <c r="D626" s="87">
        <v>1006</v>
      </c>
      <c r="E626" s="79">
        <v>30</v>
      </c>
    </row>
    <row r="627" spans="1:5" ht="31.5" x14ac:dyDescent="0.25">
      <c r="A627" s="78" t="s">
        <v>617</v>
      </c>
      <c r="B627" s="85" t="s">
        <v>618</v>
      </c>
      <c r="C627" s="86" t="s">
        <v>139</v>
      </c>
      <c r="D627" s="87">
        <v>0</v>
      </c>
      <c r="E627" s="79">
        <v>39</v>
      </c>
    </row>
    <row r="628" spans="1:5" ht="31.5" x14ac:dyDescent="0.25">
      <c r="A628" s="78" t="s">
        <v>156</v>
      </c>
      <c r="B628" s="85" t="s">
        <v>618</v>
      </c>
      <c r="C628" s="86" t="s">
        <v>157</v>
      </c>
      <c r="D628" s="87">
        <v>0</v>
      </c>
      <c r="E628" s="79">
        <v>39</v>
      </c>
    </row>
    <row r="629" spans="1:5" x14ac:dyDescent="0.25">
      <c r="A629" s="78" t="s">
        <v>602</v>
      </c>
      <c r="B629" s="85" t="s">
        <v>618</v>
      </c>
      <c r="C629" s="86" t="s">
        <v>157</v>
      </c>
      <c r="D629" s="87">
        <v>1006</v>
      </c>
      <c r="E629" s="79">
        <v>39</v>
      </c>
    </row>
    <row r="630" spans="1:5" x14ac:dyDescent="0.25">
      <c r="A630" s="78" t="s">
        <v>619</v>
      </c>
      <c r="B630" s="85" t="s">
        <v>620</v>
      </c>
      <c r="C630" s="86" t="s">
        <v>139</v>
      </c>
      <c r="D630" s="87">
        <v>0</v>
      </c>
      <c r="E630" s="79">
        <v>2</v>
      </c>
    </row>
    <row r="631" spans="1:5" ht="31.5" x14ac:dyDescent="0.25">
      <c r="A631" s="78" t="s">
        <v>156</v>
      </c>
      <c r="B631" s="85" t="s">
        <v>620</v>
      </c>
      <c r="C631" s="86" t="s">
        <v>157</v>
      </c>
      <c r="D631" s="87">
        <v>0</v>
      </c>
      <c r="E631" s="79">
        <v>2</v>
      </c>
    </row>
    <row r="632" spans="1:5" x14ac:dyDescent="0.25">
      <c r="A632" s="78" t="s">
        <v>602</v>
      </c>
      <c r="B632" s="85" t="s">
        <v>620</v>
      </c>
      <c r="C632" s="86" t="s">
        <v>157</v>
      </c>
      <c r="D632" s="87">
        <v>1006</v>
      </c>
      <c r="E632" s="79">
        <v>2</v>
      </c>
    </row>
    <row r="633" spans="1:5" ht="31.5" x14ac:dyDescent="0.25">
      <c r="A633" s="78" t="s">
        <v>621</v>
      </c>
      <c r="B633" s="85" t="s">
        <v>622</v>
      </c>
      <c r="C633" s="86" t="s">
        <v>139</v>
      </c>
      <c r="D633" s="87">
        <v>0</v>
      </c>
      <c r="E633" s="79">
        <v>11</v>
      </c>
    </row>
    <row r="634" spans="1:5" ht="31.5" x14ac:dyDescent="0.25">
      <c r="A634" s="78" t="s">
        <v>156</v>
      </c>
      <c r="B634" s="85" t="s">
        <v>622</v>
      </c>
      <c r="C634" s="86" t="s">
        <v>157</v>
      </c>
      <c r="D634" s="87">
        <v>0</v>
      </c>
      <c r="E634" s="79">
        <v>11</v>
      </c>
    </row>
    <row r="635" spans="1:5" x14ac:dyDescent="0.25">
      <c r="A635" s="78" t="s">
        <v>602</v>
      </c>
      <c r="B635" s="85" t="s">
        <v>622</v>
      </c>
      <c r="C635" s="86" t="s">
        <v>157</v>
      </c>
      <c r="D635" s="87">
        <v>1006</v>
      </c>
      <c r="E635" s="79">
        <v>11</v>
      </c>
    </row>
    <row r="636" spans="1:5" s="75" customFormat="1" x14ac:dyDescent="0.25">
      <c r="A636" s="76" t="s">
        <v>341</v>
      </c>
      <c r="B636" s="89" t="s">
        <v>342</v>
      </c>
      <c r="C636" s="90" t="s">
        <v>139</v>
      </c>
      <c r="D636" s="91">
        <v>0</v>
      </c>
      <c r="E636" s="77">
        <v>6751.1</v>
      </c>
    </row>
    <row r="637" spans="1:5" ht="31.5" x14ac:dyDescent="0.25">
      <c r="A637" s="78" t="s">
        <v>422</v>
      </c>
      <c r="B637" s="85" t="s">
        <v>423</v>
      </c>
      <c r="C637" s="86" t="s">
        <v>139</v>
      </c>
      <c r="D637" s="87">
        <v>0</v>
      </c>
      <c r="E637" s="79">
        <v>2123.6999999999998</v>
      </c>
    </row>
    <row r="638" spans="1:5" ht="18.75" customHeight="1" x14ac:dyDescent="0.25">
      <c r="A638" s="78" t="s">
        <v>424</v>
      </c>
      <c r="B638" s="85" t="s">
        <v>425</v>
      </c>
      <c r="C638" s="86" t="s">
        <v>139</v>
      </c>
      <c r="D638" s="87">
        <v>0</v>
      </c>
      <c r="E638" s="79">
        <v>1469.5</v>
      </c>
    </row>
    <row r="639" spans="1:5" x14ac:dyDescent="0.25">
      <c r="A639" s="78" t="s">
        <v>219</v>
      </c>
      <c r="B639" s="85" t="s">
        <v>426</v>
      </c>
      <c r="C639" s="86" t="s">
        <v>139</v>
      </c>
      <c r="D639" s="87">
        <v>0</v>
      </c>
      <c r="E639" s="79">
        <v>1004.9</v>
      </c>
    </row>
    <row r="640" spans="1:5" ht="63" x14ac:dyDescent="0.25">
      <c r="A640" s="78" t="s">
        <v>154</v>
      </c>
      <c r="B640" s="85" t="s">
        <v>426</v>
      </c>
      <c r="C640" s="86" t="s">
        <v>155</v>
      </c>
      <c r="D640" s="87">
        <v>0</v>
      </c>
      <c r="E640" s="79">
        <v>1004.9</v>
      </c>
    </row>
    <row r="641" spans="1:5" ht="47.25" x14ac:dyDescent="0.25">
      <c r="A641" s="78" t="s">
        <v>421</v>
      </c>
      <c r="B641" s="85" t="s">
        <v>426</v>
      </c>
      <c r="C641" s="86" t="s">
        <v>155</v>
      </c>
      <c r="D641" s="87">
        <v>103</v>
      </c>
      <c r="E641" s="79">
        <v>1004.9</v>
      </c>
    </row>
    <row r="642" spans="1:5" ht="141.75" x14ac:dyDescent="0.25">
      <c r="A642" s="78" t="s">
        <v>158</v>
      </c>
      <c r="B642" s="85" t="s">
        <v>427</v>
      </c>
      <c r="C642" s="86" t="s">
        <v>139</v>
      </c>
      <c r="D642" s="87">
        <v>0</v>
      </c>
      <c r="E642" s="79">
        <v>464.6</v>
      </c>
    </row>
    <row r="643" spans="1:5" ht="63" x14ac:dyDescent="0.25">
      <c r="A643" s="78" t="s">
        <v>154</v>
      </c>
      <c r="B643" s="85" t="s">
        <v>427</v>
      </c>
      <c r="C643" s="86" t="s">
        <v>155</v>
      </c>
      <c r="D643" s="87">
        <v>0</v>
      </c>
      <c r="E643" s="79">
        <v>464.6</v>
      </c>
    </row>
    <row r="644" spans="1:5" ht="47.25" x14ac:dyDescent="0.25">
      <c r="A644" s="78" t="s">
        <v>421</v>
      </c>
      <c r="B644" s="85" t="s">
        <v>427</v>
      </c>
      <c r="C644" s="86" t="s">
        <v>155</v>
      </c>
      <c r="D644" s="87">
        <v>103</v>
      </c>
      <c r="E644" s="79">
        <v>464.6</v>
      </c>
    </row>
    <row r="645" spans="1:5" ht="31.5" x14ac:dyDescent="0.25">
      <c r="A645" s="78" t="s">
        <v>428</v>
      </c>
      <c r="B645" s="85" t="s">
        <v>429</v>
      </c>
      <c r="C645" s="86" t="s">
        <v>139</v>
      </c>
      <c r="D645" s="87">
        <v>0</v>
      </c>
      <c r="E645" s="79">
        <v>654.20000000000005</v>
      </c>
    </row>
    <row r="646" spans="1:5" x14ac:dyDescent="0.25">
      <c r="A646" s="78" t="s">
        <v>219</v>
      </c>
      <c r="B646" s="85" t="s">
        <v>430</v>
      </c>
      <c r="C646" s="86" t="s">
        <v>139</v>
      </c>
      <c r="D646" s="87">
        <v>0</v>
      </c>
      <c r="E646" s="79">
        <v>474.6</v>
      </c>
    </row>
    <row r="647" spans="1:5" ht="63" x14ac:dyDescent="0.25">
      <c r="A647" s="78" t="s">
        <v>154</v>
      </c>
      <c r="B647" s="85" t="s">
        <v>430</v>
      </c>
      <c r="C647" s="86" t="s">
        <v>155</v>
      </c>
      <c r="D647" s="87">
        <v>0</v>
      </c>
      <c r="E647" s="79">
        <v>429.9</v>
      </c>
    </row>
    <row r="648" spans="1:5" ht="47.25" x14ac:dyDescent="0.25">
      <c r="A648" s="78" t="s">
        <v>421</v>
      </c>
      <c r="B648" s="85" t="s">
        <v>430</v>
      </c>
      <c r="C648" s="86" t="s">
        <v>155</v>
      </c>
      <c r="D648" s="87">
        <v>103</v>
      </c>
      <c r="E648" s="79">
        <v>429.9</v>
      </c>
    </row>
    <row r="649" spans="1:5" ht="31.5" x14ac:dyDescent="0.25">
      <c r="A649" s="78" t="s">
        <v>156</v>
      </c>
      <c r="B649" s="85" t="s">
        <v>430</v>
      </c>
      <c r="C649" s="86" t="s">
        <v>157</v>
      </c>
      <c r="D649" s="87">
        <v>0</v>
      </c>
      <c r="E649" s="79">
        <v>44.7</v>
      </c>
    </row>
    <row r="650" spans="1:5" ht="47.25" x14ac:dyDescent="0.25">
      <c r="A650" s="78" t="s">
        <v>421</v>
      </c>
      <c r="B650" s="85" t="s">
        <v>430</v>
      </c>
      <c r="C650" s="86" t="s">
        <v>157</v>
      </c>
      <c r="D650" s="87">
        <v>103</v>
      </c>
      <c r="E650" s="79">
        <v>44.7</v>
      </c>
    </row>
    <row r="651" spans="1:5" ht="141.75" x14ac:dyDescent="0.25">
      <c r="A651" s="78" t="s">
        <v>158</v>
      </c>
      <c r="B651" s="85" t="s">
        <v>431</v>
      </c>
      <c r="C651" s="86" t="s">
        <v>139</v>
      </c>
      <c r="D651" s="87">
        <v>0</v>
      </c>
      <c r="E651" s="79">
        <v>179.6</v>
      </c>
    </row>
    <row r="652" spans="1:5" ht="63" x14ac:dyDescent="0.25">
      <c r="A652" s="78" t="s">
        <v>154</v>
      </c>
      <c r="B652" s="85" t="s">
        <v>431</v>
      </c>
      <c r="C652" s="86" t="s">
        <v>155</v>
      </c>
      <c r="D652" s="87">
        <v>0</v>
      </c>
      <c r="E652" s="79">
        <v>179.6</v>
      </c>
    </row>
    <row r="653" spans="1:5" ht="47.25" x14ac:dyDescent="0.25">
      <c r="A653" s="78" t="s">
        <v>421</v>
      </c>
      <c r="B653" s="85" t="s">
        <v>431</v>
      </c>
      <c r="C653" s="86" t="s">
        <v>155</v>
      </c>
      <c r="D653" s="87">
        <v>103</v>
      </c>
      <c r="E653" s="79">
        <v>179.6</v>
      </c>
    </row>
    <row r="654" spans="1:5" ht="31.5" x14ac:dyDescent="0.25">
      <c r="A654" s="78" t="s">
        <v>684</v>
      </c>
      <c r="B654" s="85" t="s">
        <v>685</v>
      </c>
      <c r="C654" s="86" t="s">
        <v>139</v>
      </c>
      <c r="D654" s="87">
        <v>0</v>
      </c>
      <c r="E654" s="79">
        <v>3505.2</v>
      </c>
    </row>
    <row r="655" spans="1:5" ht="31.5" x14ac:dyDescent="0.25">
      <c r="A655" s="78" t="s">
        <v>686</v>
      </c>
      <c r="B655" s="85" t="s">
        <v>687</v>
      </c>
      <c r="C655" s="86" t="s">
        <v>139</v>
      </c>
      <c r="D655" s="87">
        <v>0</v>
      </c>
      <c r="E655" s="79">
        <v>1730.8</v>
      </c>
    </row>
    <row r="656" spans="1:5" x14ac:dyDescent="0.25">
      <c r="A656" s="78" t="s">
        <v>219</v>
      </c>
      <c r="B656" s="85" t="s">
        <v>688</v>
      </c>
      <c r="C656" s="86" t="s">
        <v>139</v>
      </c>
      <c r="D656" s="87">
        <v>0</v>
      </c>
      <c r="E656" s="79">
        <v>1183.7</v>
      </c>
    </row>
    <row r="657" spans="1:5" ht="63" x14ac:dyDescent="0.25">
      <c r="A657" s="78" t="s">
        <v>154</v>
      </c>
      <c r="B657" s="85" t="s">
        <v>688</v>
      </c>
      <c r="C657" s="86" t="s">
        <v>155</v>
      </c>
      <c r="D657" s="87">
        <v>0</v>
      </c>
      <c r="E657" s="79">
        <v>1178.2</v>
      </c>
    </row>
    <row r="658" spans="1:5" ht="31.5" x14ac:dyDescent="0.25">
      <c r="A658" s="78" t="s">
        <v>330</v>
      </c>
      <c r="B658" s="85" t="s">
        <v>688</v>
      </c>
      <c r="C658" s="86" t="s">
        <v>155</v>
      </c>
      <c r="D658" s="87">
        <v>106</v>
      </c>
      <c r="E658" s="79">
        <v>1178.2</v>
      </c>
    </row>
    <row r="659" spans="1:5" ht="31.5" x14ac:dyDescent="0.25">
      <c r="A659" s="78" t="s">
        <v>156</v>
      </c>
      <c r="B659" s="85" t="s">
        <v>688</v>
      </c>
      <c r="C659" s="86" t="s">
        <v>157</v>
      </c>
      <c r="D659" s="87">
        <v>0</v>
      </c>
      <c r="E659" s="79">
        <v>5.5</v>
      </c>
    </row>
    <row r="660" spans="1:5" ht="31.5" x14ac:dyDescent="0.25">
      <c r="A660" s="78" t="s">
        <v>330</v>
      </c>
      <c r="B660" s="85" t="s">
        <v>688</v>
      </c>
      <c r="C660" s="86" t="s">
        <v>157</v>
      </c>
      <c r="D660" s="87">
        <v>106</v>
      </c>
      <c r="E660" s="79">
        <v>5.5</v>
      </c>
    </row>
    <row r="661" spans="1:5" ht="141.75" x14ac:dyDescent="0.25">
      <c r="A661" s="78" t="s">
        <v>158</v>
      </c>
      <c r="B661" s="85" t="s">
        <v>689</v>
      </c>
      <c r="C661" s="86" t="s">
        <v>139</v>
      </c>
      <c r="D661" s="87">
        <v>0</v>
      </c>
      <c r="E661" s="79">
        <v>547.1</v>
      </c>
    </row>
    <row r="662" spans="1:5" ht="63" x14ac:dyDescent="0.25">
      <c r="A662" s="78" t="s">
        <v>154</v>
      </c>
      <c r="B662" s="85" t="s">
        <v>689</v>
      </c>
      <c r="C662" s="86" t="s">
        <v>155</v>
      </c>
      <c r="D662" s="87">
        <v>0</v>
      </c>
      <c r="E662" s="79">
        <v>547.1</v>
      </c>
    </row>
    <row r="663" spans="1:5" ht="31.5" x14ac:dyDescent="0.25">
      <c r="A663" s="78" t="s">
        <v>330</v>
      </c>
      <c r="B663" s="85" t="s">
        <v>689</v>
      </c>
      <c r="C663" s="86" t="s">
        <v>155</v>
      </c>
      <c r="D663" s="87">
        <v>106</v>
      </c>
      <c r="E663" s="79">
        <v>547.1</v>
      </c>
    </row>
    <row r="664" spans="1:5" ht="31.5" x14ac:dyDescent="0.25">
      <c r="A664" s="78" t="s">
        <v>690</v>
      </c>
      <c r="B664" s="85" t="s">
        <v>691</v>
      </c>
      <c r="C664" s="86" t="s">
        <v>139</v>
      </c>
      <c r="D664" s="87">
        <v>0</v>
      </c>
      <c r="E664" s="79">
        <v>1774.4</v>
      </c>
    </row>
    <row r="665" spans="1:5" x14ac:dyDescent="0.25">
      <c r="A665" s="78" t="s">
        <v>171</v>
      </c>
      <c r="B665" s="85" t="s">
        <v>694</v>
      </c>
      <c r="C665" s="86" t="s">
        <v>139</v>
      </c>
      <c r="D665" s="87">
        <v>0</v>
      </c>
      <c r="E665" s="79">
        <v>10</v>
      </c>
    </row>
    <row r="666" spans="1:5" ht="31.5" x14ac:dyDescent="0.25">
      <c r="A666" s="78" t="s">
        <v>156</v>
      </c>
      <c r="B666" s="85" t="s">
        <v>694</v>
      </c>
      <c r="C666" s="86" t="s">
        <v>157</v>
      </c>
      <c r="D666" s="87">
        <v>0</v>
      </c>
      <c r="E666" s="79">
        <v>10</v>
      </c>
    </row>
    <row r="667" spans="1:5" ht="31.5" x14ac:dyDescent="0.25">
      <c r="A667" s="78" t="s">
        <v>168</v>
      </c>
      <c r="B667" s="85" t="s">
        <v>694</v>
      </c>
      <c r="C667" s="86" t="s">
        <v>157</v>
      </c>
      <c r="D667" s="87">
        <v>705</v>
      </c>
      <c r="E667" s="79">
        <v>10</v>
      </c>
    </row>
    <row r="668" spans="1:5" x14ac:dyDescent="0.25">
      <c r="A668" s="78" t="s">
        <v>219</v>
      </c>
      <c r="B668" s="85" t="s">
        <v>692</v>
      </c>
      <c r="C668" s="86" t="s">
        <v>139</v>
      </c>
      <c r="D668" s="87">
        <v>0</v>
      </c>
      <c r="E668" s="79">
        <v>1371</v>
      </c>
    </row>
    <row r="669" spans="1:5" ht="63" x14ac:dyDescent="0.25">
      <c r="A669" s="78" t="s">
        <v>154</v>
      </c>
      <c r="B669" s="85" t="s">
        <v>692</v>
      </c>
      <c r="C669" s="86" t="s">
        <v>155</v>
      </c>
      <c r="D669" s="87">
        <v>0</v>
      </c>
      <c r="E669" s="79">
        <v>1312.5</v>
      </c>
    </row>
    <row r="670" spans="1:5" ht="31.5" x14ac:dyDescent="0.25">
      <c r="A670" s="78" t="s">
        <v>330</v>
      </c>
      <c r="B670" s="85" t="s">
        <v>692</v>
      </c>
      <c r="C670" s="86" t="s">
        <v>155</v>
      </c>
      <c r="D670" s="87">
        <v>106</v>
      </c>
      <c r="E670" s="79">
        <v>1312.5</v>
      </c>
    </row>
    <row r="671" spans="1:5" ht="31.5" x14ac:dyDescent="0.25">
      <c r="A671" s="78" t="s">
        <v>156</v>
      </c>
      <c r="B671" s="85" t="s">
        <v>692</v>
      </c>
      <c r="C671" s="86" t="s">
        <v>157</v>
      </c>
      <c r="D671" s="87">
        <v>0</v>
      </c>
      <c r="E671" s="79">
        <v>58.5</v>
      </c>
    </row>
    <row r="672" spans="1:5" ht="31.5" x14ac:dyDescent="0.25">
      <c r="A672" s="78" t="s">
        <v>330</v>
      </c>
      <c r="B672" s="85" t="s">
        <v>692</v>
      </c>
      <c r="C672" s="86" t="s">
        <v>157</v>
      </c>
      <c r="D672" s="87">
        <v>106</v>
      </c>
      <c r="E672" s="79">
        <v>58.5</v>
      </c>
    </row>
    <row r="673" spans="1:5" ht="141.75" x14ac:dyDescent="0.25">
      <c r="A673" s="78" t="s">
        <v>158</v>
      </c>
      <c r="B673" s="85" t="s">
        <v>693</v>
      </c>
      <c r="C673" s="86" t="s">
        <v>139</v>
      </c>
      <c r="D673" s="87">
        <v>0</v>
      </c>
      <c r="E673" s="79">
        <v>393.4</v>
      </c>
    </row>
    <row r="674" spans="1:5" ht="63" x14ac:dyDescent="0.25">
      <c r="A674" s="78" t="s">
        <v>154</v>
      </c>
      <c r="B674" s="85" t="s">
        <v>693</v>
      </c>
      <c r="C674" s="86" t="s">
        <v>155</v>
      </c>
      <c r="D674" s="87">
        <v>0</v>
      </c>
      <c r="E674" s="79">
        <v>393.4</v>
      </c>
    </row>
    <row r="675" spans="1:5" ht="31.5" x14ac:dyDescent="0.25">
      <c r="A675" s="78" t="s">
        <v>330</v>
      </c>
      <c r="B675" s="85" t="s">
        <v>693</v>
      </c>
      <c r="C675" s="86" t="s">
        <v>155</v>
      </c>
      <c r="D675" s="87">
        <v>106</v>
      </c>
      <c r="E675" s="79">
        <v>393.4</v>
      </c>
    </row>
    <row r="676" spans="1:5" x14ac:dyDescent="0.25">
      <c r="A676" s="78" t="s">
        <v>469</v>
      </c>
      <c r="B676" s="85" t="s">
        <v>470</v>
      </c>
      <c r="C676" s="86" t="s">
        <v>139</v>
      </c>
      <c r="D676" s="87">
        <v>0</v>
      </c>
      <c r="E676" s="79">
        <v>300</v>
      </c>
    </row>
    <row r="677" spans="1:5" ht="31.5" x14ac:dyDescent="0.25">
      <c r="A677" s="78" t="s">
        <v>471</v>
      </c>
      <c r="B677" s="85" t="s">
        <v>472</v>
      </c>
      <c r="C677" s="86" t="s">
        <v>139</v>
      </c>
      <c r="D677" s="87">
        <v>0</v>
      </c>
      <c r="E677" s="79">
        <v>300</v>
      </c>
    </row>
    <row r="678" spans="1:5" x14ac:dyDescent="0.25">
      <c r="A678" s="78" t="s">
        <v>179</v>
      </c>
      <c r="B678" s="85" t="s">
        <v>472</v>
      </c>
      <c r="C678" s="86" t="s">
        <v>180</v>
      </c>
      <c r="D678" s="87">
        <v>0</v>
      </c>
      <c r="E678" s="79">
        <v>300</v>
      </c>
    </row>
    <row r="679" spans="1:5" x14ac:dyDescent="0.25">
      <c r="A679" s="78" t="s">
        <v>468</v>
      </c>
      <c r="B679" s="85" t="s">
        <v>472</v>
      </c>
      <c r="C679" s="86" t="s">
        <v>180</v>
      </c>
      <c r="D679" s="87">
        <v>111</v>
      </c>
      <c r="E679" s="79">
        <v>300</v>
      </c>
    </row>
    <row r="680" spans="1:5" ht="31.5" x14ac:dyDescent="0.25">
      <c r="A680" s="78" t="s">
        <v>525</v>
      </c>
      <c r="B680" s="85" t="s">
        <v>526</v>
      </c>
      <c r="C680" s="86" t="s">
        <v>139</v>
      </c>
      <c r="D680" s="87">
        <v>0</v>
      </c>
      <c r="E680" s="79">
        <v>80</v>
      </c>
    </row>
    <row r="681" spans="1:5" ht="47.25" x14ac:dyDescent="0.25">
      <c r="A681" s="78" t="s">
        <v>527</v>
      </c>
      <c r="B681" s="85" t="s">
        <v>528</v>
      </c>
      <c r="C681" s="86" t="s">
        <v>139</v>
      </c>
      <c r="D681" s="87">
        <v>0</v>
      </c>
      <c r="E681" s="79">
        <v>80</v>
      </c>
    </row>
    <row r="682" spans="1:5" ht="31.5" x14ac:dyDescent="0.25">
      <c r="A682" s="78" t="s">
        <v>156</v>
      </c>
      <c r="B682" s="85" t="s">
        <v>528</v>
      </c>
      <c r="C682" s="86" t="s">
        <v>157</v>
      </c>
      <c r="D682" s="87">
        <v>0</v>
      </c>
      <c r="E682" s="79">
        <v>80</v>
      </c>
    </row>
    <row r="683" spans="1:5" x14ac:dyDescent="0.25">
      <c r="A683" s="78" t="s">
        <v>524</v>
      </c>
      <c r="B683" s="85" t="s">
        <v>528</v>
      </c>
      <c r="C683" s="86" t="s">
        <v>157</v>
      </c>
      <c r="D683" s="87">
        <v>204</v>
      </c>
      <c r="E683" s="79">
        <v>80</v>
      </c>
    </row>
    <row r="684" spans="1:5" ht="31.5" x14ac:dyDescent="0.25">
      <c r="A684" s="78" t="s">
        <v>343</v>
      </c>
      <c r="B684" s="85" t="s">
        <v>344</v>
      </c>
      <c r="C684" s="86" t="s">
        <v>139</v>
      </c>
      <c r="D684" s="87">
        <v>0</v>
      </c>
      <c r="E684" s="79">
        <v>300</v>
      </c>
    </row>
    <row r="685" spans="1:5" ht="31.5" x14ac:dyDescent="0.25">
      <c r="A685" s="78" t="s">
        <v>345</v>
      </c>
      <c r="B685" s="85" t="s">
        <v>346</v>
      </c>
      <c r="C685" s="86" t="s">
        <v>139</v>
      </c>
      <c r="D685" s="87">
        <v>0</v>
      </c>
      <c r="E685" s="79">
        <v>300</v>
      </c>
    </row>
    <row r="686" spans="1:5" ht="63" x14ac:dyDescent="0.25">
      <c r="A686" s="78" t="s">
        <v>347</v>
      </c>
      <c r="B686" s="85" t="s">
        <v>348</v>
      </c>
      <c r="C686" s="86" t="s">
        <v>139</v>
      </c>
      <c r="D686" s="87">
        <v>0</v>
      </c>
      <c r="E686" s="79">
        <v>300</v>
      </c>
    </row>
    <row r="687" spans="1:5" x14ac:dyDescent="0.25">
      <c r="A687" s="78" t="s">
        <v>179</v>
      </c>
      <c r="B687" s="85" t="s">
        <v>348</v>
      </c>
      <c r="C687" s="86" t="s">
        <v>180</v>
      </c>
      <c r="D687" s="87">
        <v>0</v>
      </c>
      <c r="E687" s="79">
        <v>300</v>
      </c>
    </row>
    <row r="688" spans="1:5" x14ac:dyDescent="0.25">
      <c r="A688" s="78" t="s">
        <v>339</v>
      </c>
      <c r="B688" s="85" t="s">
        <v>348</v>
      </c>
      <c r="C688" s="86" t="s">
        <v>180</v>
      </c>
      <c r="D688" s="87">
        <v>113</v>
      </c>
      <c r="E688" s="79">
        <v>300</v>
      </c>
    </row>
    <row r="689" spans="1:5" ht="47.25" x14ac:dyDescent="0.25">
      <c r="A689" s="78" t="s">
        <v>517</v>
      </c>
      <c r="B689" s="85" t="s">
        <v>518</v>
      </c>
      <c r="C689" s="86" t="s">
        <v>139</v>
      </c>
      <c r="D689" s="87">
        <v>0</v>
      </c>
      <c r="E689" s="79">
        <v>442.2</v>
      </c>
    </row>
    <row r="690" spans="1:5" ht="30.75" customHeight="1" x14ac:dyDescent="0.25">
      <c r="A690" s="78" t="s">
        <v>519</v>
      </c>
      <c r="B690" s="85" t="s">
        <v>520</v>
      </c>
      <c r="C690" s="86" t="s">
        <v>139</v>
      </c>
      <c r="D690" s="87">
        <v>0</v>
      </c>
      <c r="E690" s="79">
        <v>442.2</v>
      </c>
    </row>
    <row r="691" spans="1:5" x14ac:dyDescent="0.25">
      <c r="A691" s="78" t="s">
        <v>521</v>
      </c>
      <c r="B691" s="85" t="s">
        <v>522</v>
      </c>
      <c r="C691" s="86" t="s">
        <v>139</v>
      </c>
      <c r="D691" s="87">
        <v>0</v>
      </c>
      <c r="E691" s="79">
        <v>442.2</v>
      </c>
    </row>
    <row r="692" spans="1:5" ht="31.5" x14ac:dyDescent="0.25">
      <c r="A692" s="78" t="s">
        <v>156</v>
      </c>
      <c r="B692" s="85" t="s">
        <v>522</v>
      </c>
      <c r="C692" s="86" t="s">
        <v>157</v>
      </c>
      <c r="D692" s="87">
        <v>0</v>
      </c>
      <c r="E692" s="79">
        <v>442.2</v>
      </c>
    </row>
    <row r="693" spans="1:5" x14ac:dyDescent="0.25">
      <c r="A693" s="78" t="s">
        <v>339</v>
      </c>
      <c r="B693" s="85" t="s">
        <v>522</v>
      </c>
      <c r="C693" s="86" t="s">
        <v>157</v>
      </c>
      <c r="D693" s="87">
        <v>113</v>
      </c>
      <c r="E693" s="79">
        <v>442.2</v>
      </c>
    </row>
    <row r="694" spans="1:5" s="75" customFormat="1" x14ac:dyDescent="0.25">
      <c r="A694" s="208" t="s">
        <v>701</v>
      </c>
      <c r="B694" s="209"/>
      <c r="C694" s="209"/>
      <c r="D694" s="210"/>
      <c r="E694" s="77">
        <f>1281504.7-10000</f>
        <v>1271504.7</v>
      </c>
    </row>
    <row r="695" spans="1:5" ht="11.25" customHeight="1" x14ac:dyDescent="0.25">
      <c r="A695" s="72"/>
      <c r="B695" s="82"/>
      <c r="C695" s="82"/>
      <c r="D695" s="82"/>
      <c r="E695" s="69"/>
    </row>
    <row r="697" spans="1:5" s="81" customFormat="1" ht="18.75" x14ac:dyDescent="0.3">
      <c r="A697" s="81" t="s">
        <v>702</v>
      </c>
      <c r="B697" s="92"/>
      <c r="C697" s="92"/>
      <c r="D697" s="204" t="s">
        <v>0</v>
      </c>
      <c r="E697" s="204"/>
    </row>
  </sheetData>
  <autoFilter ref="A19:U694" xr:uid="{00000000-0009-0000-0000-000002000000}"/>
  <mergeCells count="6">
    <mergeCell ref="D697:E697"/>
    <mergeCell ref="A14:E14"/>
    <mergeCell ref="A17:A18"/>
    <mergeCell ref="B17:D17"/>
    <mergeCell ref="E17:E18"/>
    <mergeCell ref="A694:D694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4:F649"/>
  <sheetViews>
    <sheetView workbookViewId="0">
      <selection activeCell="J618" sqref="J618"/>
    </sheetView>
  </sheetViews>
  <sheetFormatPr defaultColWidth="9.140625" defaultRowHeight="15.75" x14ac:dyDescent="0.25"/>
  <cols>
    <col min="1" max="1" width="57.5703125" style="70" customWidth="1"/>
    <col min="2" max="2" width="12.5703125" style="80" customWidth="1"/>
    <col min="3" max="3" width="7.7109375" style="80" customWidth="1"/>
    <col min="4" max="4" width="9.42578125" style="80" customWidth="1"/>
    <col min="5" max="5" width="12.42578125" style="70" customWidth="1"/>
    <col min="6" max="6" width="12.140625" style="70" customWidth="1"/>
    <col min="7" max="240" width="9.140625" style="70" customWidth="1"/>
    <col min="241" max="255" width="9.140625" style="70"/>
    <col min="256" max="256" width="65.28515625" style="70" customWidth="1"/>
    <col min="257" max="257" width="9.85546875" style="70" customWidth="1"/>
    <col min="258" max="258" width="5.7109375" style="70" customWidth="1"/>
    <col min="259" max="259" width="7.140625" style="70" customWidth="1"/>
    <col min="260" max="260" width="9.140625" style="70" customWidth="1"/>
    <col min="261" max="261" width="12.42578125" style="70" customWidth="1"/>
    <col min="262" max="262" width="12.140625" style="70" customWidth="1"/>
    <col min="263" max="496" width="9.140625" style="70" customWidth="1"/>
    <col min="497" max="511" width="9.140625" style="70"/>
    <col min="512" max="512" width="65.28515625" style="70" customWidth="1"/>
    <col min="513" max="513" width="9.85546875" style="70" customWidth="1"/>
    <col min="514" max="514" width="5.7109375" style="70" customWidth="1"/>
    <col min="515" max="515" width="7.140625" style="70" customWidth="1"/>
    <col min="516" max="516" width="9.140625" style="70" customWidth="1"/>
    <col min="517" max="517" width="12.42578125" style="70" customWidth="1"/>
    <col min="518" max="518" width="12.140625" style="70" customWidth="1"/>
    <col min="519" max="752" width="9.140625" style="70" customWidth="1"/>
    <col min="753" max="767" width="9.140625" style="70"/>
    <col min="768" max="768" width="65.28515625" style="70" customWidth="1"/>
    <col min="769" max="769" width="9.85546875" style="70" customWidth="1"/>
    <col min="770" max="770" width="5.7109375" style="70" customWidth="1"/>
    <col min="771" max="771" width="7.140625" style="70" customWidth="1"/>
    <col min="772" max="772" width="9.140625" style="70" customWidth="1"/>
    <col min="773" max="773" width="12.42578125" style="70" customWidth="1"/>
    <col min="774" max="774" width="12.140625" style="70" customWidth="1"/>
    <col min="775" max="1008" width="9.140625" style="70" customWidth="1"/>
    <col min="1009" max="1023" width="9.140625" style="70"/>
    <col min="1024" max="1024" width="65.28515625" style="70" customWidth="1"/>
    <col min="1025" max="1025" width="9.85546875" style="70" customWidth="1"/>
    <col min="1026" max="1026" width="5.7109375" style="70" customWidth="1"/>
    <col min="1027" max="1027" width="7.140625" style="70" customWidth="1"/>
    <col min="1028" max="1028" width="9.140625" style="70" customWidth="1"/>
    <col min="1029" max="1029" width="12.42578125" style="70" customWidth="1"/>
    <col min="1030" max="1030" width="12.140625" style="70" customWidth="1"/>
    <col min="1031" max="1264" width="9.140625" style="70" customWidth="1"/>
    <col min="1265" max="1279" width="9.140625" style="70"/>
    <col min="1280" max="1280" width="65.28515625" style="70" customWidth="1"/>
    <col min="1281" max="1281" width="9.85546875" style="70" customWidth="1"/>
    <col min="1282" max="1282" width="5.7109375" style="70" customWidth="1"/>
    <col min="1283" max="1283" width="7.140625" style="70" customWidth="1"/>
    <col min="1284" max="1284" width="9.140625" style="70" customWidth="1"/>
    <col min="1285" max="1285" width="12.42578125" style="70" customWidth="1"/>
    <col min="1286" max="1286" width="12.140625" style="70" customWidth="1"/>
    <col min="1287" max="1520" width="9.140625" style="70" customWidth="1"/>
    <col min="1521" max="1535" width="9.140625" style="70"/>
    <col min="1536" max="1536" width="65.28515625" style="70" customWidth="1"/>
    <col min="1537" max="1537" width="9.85546875" style="70" customWidth="1"/>
    <col min="1538" max="1538" width="5.7109375" style="70" customWidth="1"/>
    <col min="1539" max="1539" width="7.140625" style="70" customWidth="1"/>
    <col min="1540" max="1540" width="9.140625" style="70" customWidth="1"/>
    <col min="1541" max="1541" width="12.42578125" style="70" customWidth="1"/>
    <col min="1542" max="1542" width="12.140625" style="70" customWidth="1"/>
    <col min="1543" max="1776" width="9.140625" style="70" customWidth="1"/>
    <col min="1777" max="1791" width="9.140625" style="70"/>
    <col min="1792" max="1792" width="65.28515625" style="70" customWidth="1"/>
    <col min="1793" max="1793" width="9.85546875" style="70" customWidth="1"/>
    <col min="1794" max="1794" width="5.7109375" style="70" customWidth="1"/>
    <col min="1795" max="1795" width="7.140625" style="70" customWidth="1"/>
    <col min="1796" max="1796" width="9.140625" style="70" customWidth="1"/>
    <col min="1797" max="1797" width="12.42578125" style="70" customWidth="1"/>
    <col min="1798" max="1798" width="12.140625" style="70" customWidth="1"/>
    <col min="1799" max="2032" width="9.140625" style="70" customWidth="1"/>
    <col min="2033" max="2047" width="9.140625" style="70"/>
    <col min="2048" max="2048" width="65.28515625" style="70" customWidth="1"/>
    <col min="2049" max="2049" width="9.85546875" style="70" customWidth="1"/>
    <col min="2050" max="2050" width="5.7109375" style="70" customWidth="1"/>
    <col min="2051" max="2051" width="7.140625" style="70" customWidth="1"/>
    <col min="2052" max="2052" width="9.140625" style="70" customWidth="1"/>
    <col min="2053" max="2053" width="12.42578125" style="70" customWidth="1"/>
    <col min="2054" max="2054" width="12.140625" style="70" customWidth="1"/>
    <col min="2055" max="2288" width="9.140625" style="70" customWidth="1"/>
    <col min="2289" max="2303" width="9.140625" style="70"/>
    <col min="2304" max="2304" width="65.28515625" style="70" customWidth="1"/>
    <col min="2305" max="2305" width="9.85546875" style="70" customWidth="1"/>
    <col min="2306" max="2306" width="5.7109375" style="70" customWidth="1"/>
    <col min="2307" max="2307" width="7.140625" style="70" customWidth="1"/>
    <col min="2308" max="2308" width="9.140625" style="70" customWidth="1"/>
    <col min="2309" max="2309" width="12.42578125" style="70" customWidth="1"/>
    <col min="2310" max="2310" width="12.140625" style="70" customWidth="1"/>
    <col min="2311" max="2544" width="9.140625" style="70" customWidth="1"/>
    <col min="2545" max="2559" width="9.140625" style="70"/>
    <col min="2560" max="2560" width="65.28515625" style="70" customWidth="1"/>
    <col min="2561" max="2561" width="9.85546875" style="70" customWidth="1"/>
    <col min="2562" max="2562" width="5.7109375" style="70" customWidth="1"/>
    <col min="2563" max="2563" width="7.140625" style="70" customWidth="1"/>
    <col min="2564" max="2564" width="9.140625" style="70" customWidth="1"/>
    <col min="2565" max="2565" width="12.42578125" style="70" customWidth="1"/>
    <col min="2566" max="2566" width="12.140625" style="70" customWidth="1"/>
    <col min="2567" max="2800" width="9.140625" style="70" customWidth="1"/>
    <col min="2801" max="2815" width="9.140625" style="70"/>
    <col min="2816" max="2816" width="65.28515625" style="70" customWidth="1"/>
    <col min="2817" max="2817" width="9.85546875" style="70" customWidth="1"/>
    <col min="2818" max="2818" width="5.7109375" style="70" customWidth="1"/>
    <col min="2819" max="2819" width="7.140625" style="70" customWidth="1"/>
    <col min="2820" max="2820" width="9.140625" style="70" customWidth="1"/>
    <col min="2821" max="2821" width="12.42578125" style="70" customWidth="1"/>
    <col min="2822" max="2822" width="12.140625" style="70" customWidth="1"/>
    <col min="2823" max="3056" width="9.140625" style="70" customWidth="1"/>
    <col min="3057" max="3071" width="9.140625" style="70"/>
    <col min="3072" max="3072" width="65.28515625" style="70" customWidth="1"/>
    <col min="3073" max="3073" width="9.85546875" style="70" customWidth="1"/>
    <col min="3074" max="3074" width="5.7109375" style="70" customWidth="1"/>
    <col min="3075" max="3075" width="7.140625" style="70" customWidth="1"/>
    <col min="3076" max="3076" width="9.140625" style="70" customWidth="1"/>
    <col min="3077" max="3077" width="12.42578125" style="70" customWidth="1"/>
    <col min="3078" max="3078" width="12.140625" style="70" customWidth="1"/>
    <col min="3079" max="3312" width="9.140625" style="70" customWidth="1"/>
    <col min="3313" max="3327" width="9.140625" style="70"/>
    <col min="3328" max="3328" width="65.28515625" style="70" customWidth="1"/>
    <col min="3329" max="3329" width="9.85546875" style="70" customWidth="1"/>
    <col min="3330" max="3330" width="5.7109375" style="70" customWidth="1"/>
    <col min="3331" max="3331" width="7.140625" style="70" customWidth="1"/>
    <col min="3332" max="3332" width="9.140625" style="70" customWidth="1"/>
    <col min="3333" max="3333" width="12.42578125" style="70" customWidth="1"/>
    <col min="3334" max="3334" width="12.140625" style="70" customWidth="1"/>
    <col min="3335" max="3568" width="9.140625" style="70" customWidth="1"/>
    <col min="3569" max="3583" width="9.140625" style="70"/>
    <col min="3584" max="3584" width="65.28515625" style="70" customWidth="1"/>
    <col min="3585" max="3585" width="9.85546875" style="70" customWidth="1"/>
    <col min="3586" max="3586" width="5.7109375" style="70" customWidth="1"/>
    <col min="3587" max="3587" width="7.140625" style="70" customWidth="1"/>
    <col min="3588" max="3588" width="9.140625" style="70" customWidth="1"/>
    <col min="3589" max="3589" width="12.42578125" style="70" customWidth="1"/>
    <col min="3590" max="3590" width="12.140625" style="70" customWidth="1"/>
    <col min="3591" max="3824" width="9.140625" style="70" customWidth="1"/>
    <col min="3825" max="3839" width="9.140625" style="70"/>
    <col min="3840" max="3840" width="65.28515625" style="70" customWidth="1"/>
    <col min="3841" max="3841" width="9.85546875" style="70" customWidth="1"/>
    <col min="3842" max="3842" width="5.7109375" style="70" customWidth="1"/>
    <col min="3843" max="3843" width="7.140625" style="70" customWidth="1"/>
    <col min="3844" max="3844" width="9.140625" style="70" customWidth="1"/>
    <col min="3845" max="3845" width="12.42578125" style="70" customWidth="1"/>
    <col min="3846" max="3846" width="12.140625" style="70" customWidth="1"/>
    <col min="3847" max="4080" width="9.140625" style="70" customWidth="1"/>
    <col min="4081" max="4095" width="9.140625" style="70"/>
    <col min="4096" max="4096" width="65.28515625" style="70" customWidth="1"/>
    <col min="4097" max="4097" width="9.85546875" style="70" customWidth="1"/>
    <col min="4098" max="4098" width="5.7109375" style="70" customWidth="1"/>
    <col min="4099" max="4099" width="7.140625" style="70" customWidth="1"/>
    <col min="4100" max="4100" width="9.140625" style="70" customWidth="1"/>
    <col min="4101" max="4101" width="12.42578125" style="70" customWidth="1"/>
    <col min="4102" max="4102" width="12.140625" style="70" customWidth="1"/>
    <col min="4103" max="4336" width="9.140625" style="70" customWidth="1"/>
    <col min="4337" max="4351" width="9.140625" style="70"/>
    <col min="4352" max="4352" width="65.28515625" style="70" customWidth="1"/>
    <col min="4353" max="4353" width="9.85546875" style="70" customWidth="1"/>
    <col min="4354" max="4354" width="5.7109375" style="70" customWidth="1"/>
    <col min="4355" max="4355" width="7.140625" style="70" customWidth="1"/>
    <col min="4356" max="4356" width="9.140625" style="70" customWidth="1"/>
    <col min="4357" max="4357" width="12.42578125" style="70" customWidth="1"/>
    <col min="4358" max="4358" width="12.140625" style="70" customWidth="1"/>
    <col min="4359" max="4592" width="9.140625" style="70" customWidth="1"/>
    <col min="4593" max="4607" width="9.140625" style="70"/>
    <col min="4608" max="4608" width="65.28515625" style="70" customWidth="1"/>
    <col min="4609" max="4609" width="9.85546875" style="70" customWidth="1"/>
    <col min="4610" max="4610" width="5.7109375" style="70" customWidth="1"/>
    <col min="4611" max="4611" width="7.140625" style="70" customWidth="1"/>
    <col min="4612" max="4612" width="9.140625" style="70" customWidth="1"/>
    <col min="4613" max="4613" width="12.42578125" style="70" customWidth="1"/>
    <col min="4614" max="4614" width="12.140625" style="70" customWidth="1"/>
    <col min="4615" max="4848" width="9.140625" style="70" customWidth="1"/>
    <col min="4849" max="4863" width="9.140625" style="70"/>
    <col min="4864" max="4864" width="65.28515625" style="70" customWidth="1"/>
    <col min="4865" max="4865" width="9.85546875" style="70" customWidth="1"/>
    <col min="4866" max="4866" width="5.7109375" style="70" customWidth="1"/>
    <col min="4867" max="4867" width="7.140625" style="70" customWidth="1"/>
    <col min="4868" max="4868" width="9.140625" style="70" customWidth="1"/>
    <col min="4869" max="4869" width="12.42578125" style="70" customWidth="1"/>
    <col min="4870" max="4870" width="12.140625" style="70" customWidth="1"/>
    <col min="4871" max="5104" width="9.140625" style="70" customWidth="1"/>
    <col min="5105" max="5119" width="9.140625" style="70"/>
    <col min="5120" max="5120" width="65.28515625" style="70" customWidth="1"/>
    <col min="5121" max="5121" width="9.85546875" style="70" customWidth="1"/>
    <col min="5122" max="5122" width="5.7109375" style="70" customWidth="1"/>
    <col min="5123" max="5123" width="7.140625" style="70" customWidth="1"/>
    <col min="5124" max="5124" width="9.140625" style="70" customWidth="1"/>
    <col min="5125" max="5125" width="12.42578125" style="70" customWidth="1"/>
    <col min="5126" max="5126" width="12.140625" style="70" customWidth="1"/>
    <col min="5127" max="5360" width="9.140625" style="70" customWidth="1"/>
    <col min="5361" max="5375" width="9.140625" style="70"/>
    <col min="5376" max="5376" width="65.28515625" style="70" customWidth="1"/>
    <col min="5377" max="5377" width="9.85546875" style="70" customWidth="1"/>
    <col min="5378" max="5378" width="5.7109375" style="70" customWidth="1"/>
    <col min="5379" max="5379" width="7.140625" style="70" customWidth="1"/>
    <col min="5380" max="5380" width="9.140625" style="70" customWidth="1"/>
    <col min="5381" max="5381" width="12.42578125" style="70" customWidth="1"/>
    <col min="5382" max="5382" width="12.140625" style="70" customWidth="1"/>
    <col min="5383" max="5616" width="9.140625" style="70" customWidth="1"/>
    <col min="5617" max="5631" width="9.140625" style="70"/>
    <col min="5632" max="5632" width="65.28515625" style="70" customWidth="1"/>
    <col min="5633" max="5633" width="9.85546875" style="70" customWidth="1"/>
    <col min="5634" max="5634" width="5.7109375" style="70" customWidth="1"/>
    <col min="5635" max="5635" width="7.140625" style="70" customWidth="1"/>
    <col min="5636" max="5636" width="9.140625" style="70" customWidth="1"/>
    <col min="5637" max="5637" width="12.42578125" style="70" customWidth="1"/>
    <col min="5638" max="5638" width="12.140625" style="70" customWidth="1"/>
    <col min="5639" max="5872" width="9.140625" style="70" customWidth="1"/>
    <col min="5873" max="5887" width="9.140625" style="70"/>
    <col min="5888" max="5888" width="65.28515625" style="70" customWidth="1"/>
    <col min="5889" max="5889" width="9.85546875" style="70" customWidth="1"/>
    <col min="5890" max="5890" width="5.7109375" style="70" customWidth="1"/>
    <col min="5891" max="5891" width="7.140625" style="70" customWidth="1"/>
    <col min="5892" max="5892" width="9.140625" style="70" customWidth="1"/>
    <col min="5893" max="5893" width="12.42578125" style="70" customWidth="1"/>
    <col min="5894" max="5894" width="12.140625" style="70" customWidth="1"/>
    <col min="5895" max="6128" width="9.140625" style="70" customWidth="1"/>
    <col min="6129" max="6143" width="9.140625" style="70"/>
    <col min="6144" max="6144" width="65.28515625" style="70" customWidth="1"/>
    <col min="6145" max="6145" width="9.85546875" style="70" customWidth="1"/>
    <col min="6146" max="6146" width="5.7109375" style="70" customWidth="1"/>
    <col min="6147" max="6147" width="7.140625" style="70" customWidth="1"/>
    <col min="6148" max="6148" width="9.140625" style="70" customWidth="1"/>
    <col min="6149" max="6149" width="12.42578125" style="70" customWidth="1"/>
    <col min="6150" max="6150" width="12.140625" style="70" customWidth="1"/>
    <col min="6151" max="6384" width="9.140625" style="70" customWidth="1"/>
    <col min="6385" max="6399" width="9.140625" style="70"/>
    <col min="6400" max="6400" width="65.28515625" style="70" customWidth="1"/>
    <col min="6401" max="6401" width="9.85546875" style="70" customWidth="1"/>
    <col min="6402" max="6402" width="5.7109375" style="70" customWidth="1"/>
    <col min="6403" max="6403" width="7.140625" style="70" customWidth="1"/>
    <col min="6404" max="6404" width="9.140625" style="70" customWidth="1"/>
    <col min="6405" max="6405" width="12.42578125" style="70" customWidth="1"/>
    <col min="6406" max="6406" width="12.140625" style="70" customWidth="1"/>
    <col min="6407" max="6640" width="9.140625" style="70" customWidth="1"/>
    <col min="6641" max="6655" width="9.140625" style="70"/>
    <col min="6656" max="6656" width="65.28515625" style="70" customWidth="1"/>
    <col min="6657" max="6657" width="9.85546875" style="70" customWidth="1"/>
    <col min="6658" max="6658" width="5.7109375" style="70" customWidth="1"/>
    <col min="6659" max="6659" width="7.140625" style="70" customWidth="1"/>
    <col min="6660" max="6660" width="9.140625" style="70" customWidth="1"/>
    <col min="6661" max="6661" width="12.42578125" style="70" customWidth="1"/>
    <col min="6662" max="6662" width="12.140625" style="70" customWidth="1"/>
    <col min="6663" max="6896" width="9.140625" style="70" customWidth="1"/>
    <col min="6897" max="6911" width="9.140625" style="70"/>
    <col min="6912" max="6912" width="65.28515625" style="70" customWidth="1"/>
    <col min="6913" max="6913" width="9.85546875" style="70" customWidth="1"/>
    <col min="6914" max="6914" width="5.7109375" style="70" customWidth="1"/>
    <col min="6915" max="6915" width="7.140625" style="70" customWidth="1"/>
    <col min="6916" max="6916" width="9.140625" style="70" customWidth="1"/>
    <col min="6917" max="6917" width="12.42578125" style="70" customWidth="1"/>
    <col min="6918" max="6918" width="12.140625" style="70" customWidth="1"/>
    <col min="6919" max="7152" width="9.140625" style="70" customWidth="1"/>
    <col min="7153" max="7167" width="9.140625" style="70"/>
    <col min="7168" max="7168" width="65.28515625" style="70" customWidth="1"/>
    <col min="7169" max="7169" width="9.85546875" style="70" customWidth="1"/>
    <col min="7170" max="7170" width="5.7109375" style="70" customWidth="1"/>
    <col min="7171" max="7171" width="7.140625" style="70" customWidth="1"/>
    <col min="7172" max="7172" width="9.140625" style="70" customWidth="1"/>
    <col min="7173" max="7173" width="12.42578125" style="70" customWidth="1"/>
    <col min="7174" max="7174" width="12.140625" style="70" customWidth="1"/>
    <col min="7175" max="7408" width="9.140625" style="70" customWidth="1"/>
    <col min="7409" max="7423" width="9.140625" style="70"/>
    <col min="7424" max="7424" width="65.28515625" style="70" customWidth="1"/>
    <col min="7425" max="7425" width="9.85546875" style="70" customWidth="1"/>
    <col min="7426" max="7426" width="5.7109375" style="70" customWidth="1"/>
    <col min="7427" max="7427" width="7.140625" style="70" customWidth="1"/>
    <col min="7428" max="7428" width="9.140625" style="70" customWidth="1"/>
    <col min="7429" max="7429" width="12.42578125" style="70" customWidth="1"/>
    <col min="7430" max="7430" width="12.140625" style="70" customWidth="1"/>
    <col min="7431" max="7664" width="9.140625" style="70" customWidth="1"/>
    <col min="7665" max="7679" width="9.140625" style="70"/>
    <col min="7680" max="7680" width="65.28515625" style="70" customWidth="1"/>
    <col min="7681" max="7681" width="9.85546875" style="70" customWidth="1"/>
    <col min="7682" max="7682" width="5.7109375" style="70" customWidth="1"/>
    <col min="7683" max="7683" width="7.140625" style="70" customWidth="1"/>
    <col min="7684" max="7684" width="9.140625" style="70" customWidth="1"/>
    <col min="7685" max="7685" width="12.42578125" style="70" customWidth="1"/>
    <col min="7686" max="7686" width="12.140625" style="70" customWidth="1"/>
    <col min="7687" max="7920" width="9.140625" style="70" customWidth="1"/>
    <col min="7921" max="7935" width="9.140625" style="70"/>
    <col min="7936" max="7936" width="65.28515625" style="70" customWidth="1"/>
    <col min="7937" max="7937" width="9.85546875" style="70" customWidth="1"/>
    <col min="7938" max="7938" width="5.7109375" style="70" customWidth="1"/>
    <col min="7939" max="7939" width="7.140625" style="70" customWidth="1"/>
    <col min="7940" max="7940" width="9.140625" style="70" customWidth="1"/>
    <col min="7941" max="7941" width="12.42578125" style="70" customWidth="1"/>
    <col min="7942" max="7942" width="12.140625" style="70" customWidth="1"/>
    <col min="7943" max="8176" width="9.140625" style="70" customWidth="1"/>
    <col min="8177" max="8191" width="9.140625" style="70"/>
    <col min="8192" max="8192" width="65.28515625" style="70" customWidth="1"/>
    <col min="8193" max="8193" width="9.85546875" style="70" customWidth="1"/>
    <col min="8194" max="8194" width="5.7109375" style="70" customWidth="1"/>
    <col min="8195" max="8195" width="7.140625" style="70" customWidth="1"/>
    <col min="8196" max="8196" width="9.140625" style="70" customWidth="1"/>
    <col min="8197" max="8197" width="12.42578125" style="70" customWidth="1"/>
    <col min="8198" max="8198" width="12.140625" style="70" customWidth="1"/>
    <col min="8199" max="8432" width="9.140625" style="70" customWidth="1"/>
    <col min="8433" max="8447" width="9.140625" style="70"/>
    <col min="8448" max="8448" width="65.28515625" style="70" customWidth="1"/>
    <col min="8449" max="8449" width="9.85546875" style="70" customWidth="1"/>
    <col min="8450" max="8450" width="5.7109375" style="70" customWidth="1"/>
    <col min="8451" max="8451" width="7.140625" style="70" customWidth="1"/>
    <col min="8452" max="8452" width="9.140625" style="70" customWidth="1"/>
    <col min="8453" max="8453" width="12.42578125" style="70" customWidth="1"/>
    <col min="8454" max="8454" width="12.140625" style="70" customWidth="1"/>
    <col min="8455" max="8688" width="9.140625" style="70" customWidth="1"/>
    <col min="8689" max="8703" width="9.140625" style="70"/>
    <col min="8704" max="8704" width="65.28515625" style="70" customWidth="1"/>
    <col min="8705" max="8705" width="9.85546875" style="70" customWidth="1"/>
    <col min="8706" max="8706" width="5.7109375" style="70" customWidth="1"/>
    <col min="8707" max="8707" width="7.140625" style="70" customWidth="1"/>
    <col min="8708" max="8708" width="9.140625" style="70" customWidth="1"/>
    <col min="8709" max="8709" width="12.42578125" style="70" customWidth="1"/>
    <col min="8710" max="8710" width="12.140625" style="70" customWidth="1"/>
    <col min="8711" max="8944" width="9.140625" style="70" customWidth="1"/>
    <col min="8945" max="8959" width="9.140625" style="70"/>
    <col min="8960" max="8960" width="65.28515625" style="70" customWidth="1"/>
    <col min="8961" max="8961" width="9.85546875" style="70" customWidth="1"/>
    <col min="8962" max="8962" width="5.7109375" style="70" customWidth="1"/>
    <col min="8963" max="8963" width="7.140625" style="70" customWidth="1"/>
    <col min="8964" max="8964" width="9.140625" style="70" customWidth="1"/>
    <col min="8965" max="8965" width="12.42578125" style="70" customWidth="1"/>
    <col min="8966" max="8966" width="12.140625" style="70" customWidth="1"/>
    <col min="8967" max="9200" width="9.140625" style="70" customWidth="1"/>
    <col min="9201" max="9215" width="9.140625" style="70"/>
    <col min="9216" max="9216" width="65.28515625" style="70" customWidth="1"/>
    <col min="9217" max="9217" width="9.85546875" style="70" customWidth="1"/>
    <col min="9218" max="9218" width="5.7109375" style="70" customWidth="1"/>
    <col min="9219" max="9219" width="7.140625" style="70" customWidth="1"/>
    <col min="9220" max="9220" width="9.140625" style="70" customWidth="1"/>
    <col min="9221" max="9221" width="12.42578125" style="70" customWidth="1"/>
    <col min="9222" max="9222" width="12.140625" style="70" customWidth="1"/>
    <col min="9223" max="9456" width="9.140625" style="70" customWidth="1"/>
    <col min="9457" max="9471" width="9.140625" style="70"/>
    <col min="9472" max="9472" width="65.28515625" style="70" customWidth="1"/>
    <col min="9473" max="9473" width="9.85546875" style="70" customWidth="1"/>
    <col min="9474" max="9474" width="5.7109375" style="70" customWidth="1"/>
    <col min="9475" max="9475" width="7.140625" style="70" customWidth="1"/>
    <col min="9476" max="9476" width="9.140625" style="70" customWidth="1"/>
    <col min="9477" max="9477" width="12.42578125" style="70" customWidth="1"/>
    <col min="9478" max="9478" width="12.140625" style="70" customWidth="1"/>
    <col min="9479" max="9712" width="9.140625" style="70" customWidth="1"/>
    <col min="9713" max="9727" width="9.140625" style="70"/>
    <col min="9728" max="9728" width="65.28515625" style="70" customWidth="1"/>
    <col min="9729" max="9729" width="9.85546875" style="70" customWidth="1"/>
    <col min="9730" max="9730" width="5.7109375" style="70" customWidth="1"/>
    <col min="9731" max="9731" width="7.140625" style="70" customWidth="1"/>
    <col min="9732" max="9732" width="9.140625" style="70" customWidth="1"/>
    <col min="9733" max="9733" width="12.42578125" style="70" customWidth="1"/>
    <col min="9734" max="9734" width="12.140625" style="70" customWidth="1"/>
    <col min="9735" max="9968" width="9.140625" style="70" customWidth="1"/>
    <col min="9969" max="9983" width="9.140625" style="70"/>
    <col min="9984" max="9984" width="65.28515625" style="70" customWidth="1"/>
    <col min="9985" max="9985" width="9.85546875" style="70" customWidth="1"/>
    <col min="9986" max="9986" width="5.7109375" style="70" customWidth="1"/>
    <col min="9987" max="9987" width="7.140625" style="70" customWidth="1"/>
    <col min="9988" max="9988" width="9.140625" style="70" customWidth="1"/>
    <col min="9989" max="9989" width="12.42578125" style="70" customWidth="1"/>
    <col min="9990" max="9990" width="12.140625" style="70" customWidth="1"/>
    <col min="9991" max="10224" width="9.140625" style="70" customWidth="1"/>
    <col min="10225" max="10239" width="9.140625" style="70"/>
    <col min="10240" max="10240" width="65.28515625" style="70" customWidth="1"/>
    <col min="10241" max="10241" width="9.85546875" style="70" customWidth="1"/>
    <col min="10242" max="10242" width="5.7109375" style="70" customWidth="1"/>
    <col min="10243" max="10243" width="7.140625" style="70" customWidth="1"/>
    <col min="10244" max="10244" width="9.140625" style="70" customWidth="1"/>
    <col min="10245" max="10245" width="12.42578125" style="70" customWidth="1"/>
    <col min="10246" max="10246" width="12.140625" style="70" customWidth="1"/>
    <col min="10247" max="10480" width="9.140625" style="70" customWidth="1"/>
    <col min="10481" max="10495" width="9.140625" style="70"/>
    <col min="10496" max="10496" width="65.28515625" style="70" customWidth="1"/>
    <col min="10497" max="10497" width="9.85546875" style="70" customWidth="1"/>
    <col min="10498" max="10498" width="5.7109375" style="70" customWidth="1"/>
    <col min="10499" max="10499" width="7.140625" style="70" customWidth="1"/>
    <col min="10500" max="10500" width="9.140625" style="70" customWidth="1"/>
    <col min="10501" max="10501" width="12.42578125" style="70" customWidth="1"/>
    <col min="10502" max="10502" width="12.140625" style="70" customWidth="1"/>
    <col min="10503" max="10736" width="9.140625" style="70" customWidth="1"/>
    <col min="10737" max="10751" width="9.140625" style="70"/>
    <col min="10752" max="10752" width="65.28515625" style="70" customWidth="1"/>
    <col min="10753" max="10753" width="9.85546875" style="70" customWidth="1"/>
    <col min="10754" max="10754" width="5.7109375" style="70" customWidth="1"/>
    <col min="10755" max="10755" width="7.140625" style="70" customWidth="1"/>
    <col min="10756" max="10756" width="9.140625" style="70" customWidth="1"/>
    <col min="10757" max="10757" width="12.42578125" style="70" customWidth="1"/>
    <col min="10758" max="10758" width="12.140625" style="70" customWidth="1"/>
    <col min="10759" max="10992" width="9.140625" style="70" customWidth="1"/>
    <col min="10993" max="11007" width="9.140625" style="70"/>
    <col min="11008" max="11008" width="65.28515625" style="70" customWidth="1"/>
    <col min="11009" max="11009" width="9.85546875" style="70" customWidth="1"/>
    <col min="11010" max="11010" width="5.7109375" style="70" customWidth="1"/>
    <col min="11011" max="11011" width="7.140625" style="70" customWidth="1"/>
    <col min="11012" max="11012" width="9.140625" style="70" customWidth="1"/>
    <col min="11013" max="11013" width="12.42578125" style="70" customWidth="1"/>
    <col min="11014" max="11014" width="12.140625" style="70" customWidth="1"/>
    <col min="11015" max="11248" width="9.140625" style="70" customWidth="1"/>
    <col min="11249" max="11263" width="9.140625" style="70"/>
    <col min="11264" max="11264" width="65.28515625" style="70" customWidth="1"/>
    <col min="11265" max="11265" width="9.85546875" style="70" customWidth="1"/>
    <col min="11266" max="11266" width="5.7109375" style="70" customWidth="1"/>
    <col min="11267" max="11267" width="7.140625" style="70" customWidth="1"/>
    <col min="11268" max="11268" width="9.140625" style="70" customWidth="1"/>
    <col min="11269" max="11269" width="12.42578125" style="70" customWidth="1"/>
    <col min="11270" max="11270" width="12.140625" style="70" customWidth="1"/>
    <col min="11271" max="11504" width="9.140625" style="70" customWidth="1"/>
    <col min="11505" max="11519" width="9.140625" style="70"/>
    <col min="11520" max="11520" width="65.28515625" style="70" customWidth="1"/>
    <col min="11521" max="11521" width="9.85546875" style="70" customWidth="1"/>
    <col min="11522" max="11522" width="5.7109375" style="70" customWidth="1"/>
    <col min="11523" max="11523" width="7.140625" style="70" customWidth="1"/>
    <col min="11524" max="11524" width="9.140625" style="70" customWidth="1"/>
    <col min="11525" max="11525" width="12.42578125" style="70" customWidth="1"/>
    <col min="11526" max="11526" width="12.140625" style="70" customWidth="1"/>
    <col min="11527" max="11760" width="9.140625" style="70" customWidth="1"/>
    <col min="11761" max="11775" width="9.140625" style="70"/>
    <col min="11776" max="11776" width="65.28515625" style="70" customWidth="1"/>
    <col min="11777" max="11777" width="9.85546875" style="70" customWidth="1"/>
    <col min="11778" max="11778" width="5.7109375" style="70" customWidth="1"/>
    <col min="11779" max="11779" width="7.140625" style="70" customWidth="1"/>
    <col min="11780" max="11780" width="9.140625" style="70" customWidth="1"/>
    <col min="11781" max="11781" width="12.42578125" style="70" customWidth="1"/>
    <col min="11782" max="11782" width="12.140625" style="70" customWidth="1"/>
    <col min="11783" max="12016" width="9.140625" style="70" customWidth="1"/>
    <col min="12017" max="12031" width="9.140625" style="70"/>
    <col min="12032" max="12032" width="65.28515625" style="70" customWidth="1"/>
    <col min="12033" max="12033" width="9.85546875" style="70" customWidth="1"/>
    <col min="12034" max="12034" width="5.7109375" style="70" customWidth="1"/>
    <col min="12035" max="12035" width="7.140625" style="70" customWidth="1"/>
    <col min="12036" max="12036" width="9.140625" style="70" customWidth="1"/>
    <col min="12037" max="12037" width="12.42578125" style="70" customWidth="1"/>
    <col min="12038" max="12038" width="12.140625" style="70" customWidth="1"/>
    <col min="12039" max="12272" width="9.140625" style="70" customWidth="1"/>
    <col min="12273" max="12287" width="9.140625" style="70"/>
    <col min="12288" max="12288" width="65.28515625" style="70" customWidth="1"/>
    <col min="12289" max="12289" width="9.85546875" style="70" customWidth="1"/>
    <col min="12290" max="12290" width="5.7109375" style="70" customWidth="1"/>
    <col min="12291" max="12291" width="7.140625" style="70" customWidth="1"/>
    <col min="12292" max="12292" width="9.140625" style="70" customWidth="1"/>
    <col min="12293" max="12293" width="12.42578125" style="70" customWidth="1"/>
    <col min="12294" max="12294" width="12.140625" style="70" customWidth="1"/>
    <col min="12295" max="12528" width="9.140625" style="70" customWidth="1"/>
    <col min="12529" max="12543" width="9.140625" style="70"/>
    <col min="12544" max="12544" width="65.28515625" style="70" customWidth="1"/>
    <col min="12545" max="12545" width="9.85546875" style="70" customWidth="1"/>
    <col min="12546" max="12546" width="5.7109375" style="70" customWidth="1"/>
    <col min="12547" max="12547" width="7.140625" style="70" customWidth="1"/>
    <col min="12548" max="12548" width="9.140625" style="70" customWidth="1"/>
    <col min="12549" max="12549" width="12.42578125" style="70" customWidth="1"/>
    <col min="12550" max="12550" width="12.140625" style="70" customWidth="1"/>
    <col min="12551" max="12784" width="9.140625" style="70" customWidth="1"/>
    <col min="12785" max="12799" width="9.140625" style="70"/>
    <col min="12800" max="12800" width="65.28515625" style="70" customWidth="1"/>
    <col min="12801" max="12801" width="9.85546875" style="70" customWidth="1"/>
    <col min="12802" max="12802" width="5.7109375" style="70" customWidth="1"/>
    <col min="12803" max="12803" width="7.140625" style="70" customWidth="1"/>
    <col min="12804" max="12804" width="9.140625" style="70" customWidth="1"/>
    <col min="12805" max="12805" width="12.42578125" style="70" customWidth="1"/>
    <col min="12806" max="12806" width="12.140625" style="70" customWidth="1"/>
    <col min="12807" max="13040" width="9.140625" style="70" customWidth="1"/>
    <col min="13041" max="13055" width="9.140625" style="70"/>
    <col min="13056" max="13056" width="65.28515625" style="70" customWidth="1"/>
    <col min="13057" max="13057" width="9.85546875" style="70" customWidth="1"/>
    <col min="13058" max="13058" width="5.7109375" style="70" customWidth="1"/>
    <col min="13059" max="13059" width="7.140625" style="70" customWidth="1"/>
    <col min="13060" max="13060" width="9.140625" style="70" customWidth="1"/>
    <col min="13061" max="13061" width="12.42578125" style="70" customWidth="1"/>
    <col min="13062" max="13062" width="12.140625" style="70" customWidth="1"/>
    <col min="13063" max="13296" width="9.140625" style="70" customWidth="1"/>
    <col min="13297" max="13311" width="9.140625" style="70"/>
    <col min="13312" max="13312" width="65.28515625" style="70" customWidth="1"/>
    <col min="13313" max="13313" width="9.85546875" style="70" customWidth="1"/>
    <col min="13314" max="13314" width="5.7109375" style="70" customWidth="1"/>
    <col min="13315" max="13315" width="7.140625" style="70" customWidth="1"/>
    <col min="13316" max="13316" width="9.140625" style="70" customWidth="1"/>
    <col min="13317" max="13317" width="12.42578125" style="70" customWidth="1"/>
    <col min="13318" max="13318" width="12.140625" style="70" customWidth="1"/>
    <col min="13319" max="13552" width="9.140625" style="70" customWidth="1"/>
    <col min="13553" max="13567" width="9.140625" style="70"/>
    <col min="13568" max="13568" width="65.28515625" style="70" customWidth="1"/>
    <col min="13569" max="13569" width="9.85546875" style="70" customWidth="1"/>
    <col min="13570" max="13570" width="5.7109375" style="70" customWidth="1"/>
    <col min="13571" max="13571" width="7.140625" style="70" customWidth="1"/>
    <col min="13572" max="13572" width="9.140625" style="70" customWidth="1"/>
    <col min="13573" max="13573" width="12.42578125" style="70" customWidth="1"/>
    <col min="13574" max="13574" width="12.140625" style="70" customWidth="1"/>
    <col min="13575" max="13808" width="9.140625" style="70" customWidth="1"/>
    <col min="13809" max="13823" width="9.140625" style="70"/>
    <col min="13824" max="13824" width="65.28515625" style="70" customWidth="1"/>
    <col min="13825" max="13825" width="9.85546875" style="70" customWidth="1"/>
    <col min="13826" max="13826" width="5.7109375" style="70" customWidth="1"/>
    <col min="13827" max="13827" width="7.140625" style="70" customWidth="1"/>
    <col min="13828" max="13828" width="9.140625" style="70" customWidth="1"/>
    <col min="13829" max="13829" width="12.42578125" style="70" customWidth="1"/>
    <col min="13830" max="13830" width="12.140625" style="70" customWidth="1"/>
    <col min="13831" max="14064" width="9.140625" style="70" customWidth="1"/>
    <col min="14065" max="14079" width="9.140625" style="70"/>
    <col min="14080" max="14080" width="65.28515625" style="70" customWidth="1"/>
    <col min="14081" max="14081" width="9.85546875" style="70" customWidth="1"/>
    <col min="14082" max="14082" width="5.7109375" style="70" customWidth="1"/>
    <col min="14083" max="14083" width="7.140625" style="70" customWidth="1"/>
    <col min="14084" max="14084" width="9.140625" style="70" customWidth="1"/>
    <col min="14085" max="14085" width="12.42578125" style="70" customWidth="1"/>
    <col min="14086" max="14086" width="12.140625" style="70" customWidth="1"/>
    <col min="14087" max="14320" width="9.140625" style="70" customWidth="1"/>
    <col min="14321" max="14335" width="9.140625" style="70"/>
    <col min="14336" max="14336" width="65.28515625" style="70" customWidth="1"/>
    <col min="14337" max="14337" width="9.85546875" style="70" customWidth="1"/>
    <col min="14338" max="14338" width="5.7109375" style="70" customWidth="1"/>
    <col min="14339" max="14339" width="7.140625" style="70" customWidth="1"/>
    <col min="14340" max="14340" width="9.140625" style="70" customWidth="1"/>
    <col min="14341" max="14341" width="12.42578125" style="70" customWidth="1"/>
    <col min="14342" max="14342" width="12.140625" style="70" customWidth="1"/>
    <col min="14343" max="14576" width="9.140625" style="70" customWidth="1"/>
    <col min="14577" max="14591" width="9.140625" style="70"/>
    <col min="14592" max="14592" width="65.28515625" style="70" customWidth="1"/>
    <col min="14593" max="14593" width="9.85546875" style="70" customWidth="1"/>
    <col min="14594" max="14594" width="5.7109375" style="70" customWidth="1"/>
    <col min="14595" max="14595" width="7.140625" style="70" customWidth="1"/>
    <col min="14596" max="14596" width="9.140625" style="70" customWidth="1"/>
    <col min="14597" max="14597" width="12.42578125" style="70" customWidth="1"/>
    <col min="14598" max="14598" width="12.140625" style="70" customWidth="1"/>
    <col min="14599" max="14832" width="9.140625" style="70" customWidth="1"/>
    <col min="14833" max="14847" width="9.140625" style="70"/>
    <col min="14848" max="14848" width="65.28515625" style="70" customWidth="1"/>
    <col min="14849" max="14849" width="9.85546875" style="70" customWidth="1"/>
    <col min="14850" max="14850" width="5.7109375" style="70" customWidth="1"/>
    <col min="14851" max="14851" width="7.140625" style="70" customWidth="1"/>
    <col min="14852" max="14852" width="9.140625" style="70" customWidth="1"/>
    <col min="14853" max="14853" width="12.42578125" style="70" customWidth="1"/>
    <col min="14854" max="14854" width="12.140625" style="70" customWidth="1"/>
    <col min="14855" max="15088" width="9.140625" style="70" customWidth="1"/>
    <col min="15089" max="15103" width="9.140625" style="70"/>
    <col min="15104" max="15104" width="65.28515625" style="70" customWidth="1"/>
    <col min="15105" max="15105" width="9.85546875" style="70" customWidth="1"/>
    <col min="15106" max="15106" width="5.7109375" style="70" customWidth="1"/>
    <col min="15107" max="15107" width="7.140625" style="70" customWidth="1"/>
    <col min="15108" max="15108" width="9.140625" style="70" customWidth="1"/>
    <col min="15109" max="15109" width="12.42578125" style="70" customWidth="1"/>
    <col min="15110" max="15110" width="12.140625" style="70" customWidth="1"/>
    <col min="15111" max="15344" width="9.140625" style="70" customWidth="1"/>
    <col min="15345" max="15359" width="9.140625" style="70"/>
    <col min="15360" max="15360" width="65.28515625" style="70" customWidth="1"/>
    <col min="15361" max="15361" width="9.85546875" style="70" customWidth="1"/>
    <col min="15362" max="15362" width="5.7109375" style="70" customWidth="1"/>
    <col min="15363" max="15363" width="7.140625" style="70" customWidth="1"/>
    <col min="15364" max="15364" width="9.140625" style="70" customWidth="1"/>
    <col min="15365" max="15365" width="12.42578125" style="70" customWidth="1"/>
    <col min="15366" max="15366" width="12.140625" style="70" customWidth="1"/>
    <col min="15367" max="15600" width="9.140625" style="70" customWidth="1"/>
    <col min="15601" max="15615" width="9.140625" style="70"/>
    <col min="15616" max="15616" width="65.28515625" style="70" customWidth="1"/>
    <col min="15617" max="15617" width="9.85546875" style="70" customWidth="1"/>
    <col min="15618" max="15618" width="5.7109375" style="70" customWidth="1"/>
    <col min="15619" max="15619" width="7.140625" style="70" customWidth="1"/>
    <col min="15620" max="15620" width="9.140625" style="70" customWidth="1"/>
    <col min="15621" max="15621" width="12.42578125" style="70" customWidth="1"/>
    <col min="15622" max="15622" width="12.140625" style="70" customWidth="1"/>
    <col min="15623" max="15856" width="9.140625" style="70" customWidth="1"/>
    <col min="15857" max="15871" width="9.140625" style="70"/>
    <col min="15872" max="15872" width="65.28515625" style="70" customWidth="1"/>
    <col min="15873" max="15873" width="9.85546875" style="70" customWidth="1"/>
    <col min="15874" max="15874" width="5.7109375" style="70" customWidth="1"/>
    <col min="15875" max="15875" width="7.140625" style="70" customWidth="1"/>
    <col min="15876" max="15876" width="9.140625" style="70" customWidth="1"/>
    <col min="15877" max="15877" width="12.42578125" style="70" customWidth="1"/>
    <col min="15878" max="15878" width="12.140625" style="70" customWidth="1"/>
    <col min="15879" max="16112" width="9.140625" style="70" customWidth="1"/>
    <col min="16113" max="16127" width="9.140625" style="70"/>
    <col min="16128" max="16128" width="65.28515625" style="70" customWidth="1"/>
    <col min="16129" max="16129" width="9.85546875" style="70" customWidth="1"/>
    <col min="16130" max="16130" width="5.7109375" style="70" customWidth="1"/>
    <col min="16131" max="16131" width="7.140625" style="70" customWidth="1"/>
    <col min="16132" max="16132" width="9.140625" style="70" customWidth="1"/>
    <col min="16133" max="16133" width="12.42578125" style="70" customWidth="1"/>
    <col min="16134" max="16134" width="12.140625" style="70" customWidth="1"/>
    <col min="16135" max="16368" width="9.140625" style="70" customWidth="1"/>
    <col min="16369" max="16384" width="9.140625" style="70"/>
  </cols>
  <sheetData>
    <row r="14" spans="1:6" ht="75" customHeight="1" x14ac:dyDescent="0.3">
      <c r="A14" s="205" t="s">
        <v>704</v>
      </c>
      <c r="B14" s="205"/>
      <c r="C14" s="205"/>
      <c r="D14" s="205"/>
      <c r="E14" s="205"/>
      <c r="F14" s="205"/>
    </row>
    <row r="15" spans="1:6" x14ac:dyDescent="0.25">
      <c r="A15" s="72"/>
      <c r="B15" s="82"/>
      <c r="C15" s="82"/>
      <c r="D15" s="82"/>
      <c r="E15" s="69"/>
      <c r="F15" s="69"/>
    </row>
    <row r="16" spans="1:6" x14ac:dyDescent="0.25">
      <c r="A16" s="206" t="s">
        <v>695</v>
      </c>
      <c r="B16" s="207" t="s">
        <v>696</v>
      </c>
      <c r="C16" s="207"/>
      <c r="D16" s="207"/>
      <c r="E16" s="206" t="s">
        <v>697</v>
      </c>
      <c r="F16" s="206"/>
    </row>
    <row r="17" spans="1:6" ht="36" x14ac:dyDescent="0.25">
      <c r="A17" s="206"/>
      <c r="B17" s="66" t="s">
        <v>698</v>
      </c>
      <c r="C17" s="66" t="s">
        <v>699</v>
      </c>
      <c r="D17" s="67" t="s">
        <v>700</v>
      </c>
      <c r="E17" s="66">
        <v>2022</v>
      </c>
      <c r="F17" s="67">
        <v>2023</v>
      </c>
    </row>
    <row r="18" spans="1:6" x14ac:dyDescent="0.25">
      <c r="A18" s="68">
        <v>1</v>
      </c>
      <c r="B18" s="68">
        <v>2</v>
      </c>
      <c r="C18" s="68">
        <v>3</v>
      </c>
      <c r="D18" s="68">
        <v>4</v>
      </c>
      <c r="E18" s="68">
        <v>5</v>
      </c>
      <c r="F18" s="68">
        <v>6</v>
      </c>
    </row>
    <row r="19" spans="1:6" s="75" customFormat="1" ht="31.5" x14ac:dyDescent="0.25">
      <c r="A19" s="76" t="s">
        <v>224</v>
      </c>
      <c r="B19" s="89" t="s">
        <v>225</v>
      </c>
      <c r="C19" s="90" t="s">
        <v>139</v>
      </c>
      <c r="D19" s="91">
        <v>0</v>
      </c>
      <c r="E19" s="77">
        <f>839810.8-11259.3-711</f>
        <v>827840.5</v>
      </c>
      <c r="F19" s="77">
        <f>759177-11259.3-701</f>
        <v>747216.7</v>
      </c>
    </row>
    <row r="20" spans="1:6" ht="31.5" x14ac:dyDescent="0.25">
      <c r="A20" s="78" t="s">
        <v>226</v>
      </c>
      <c r="B20" s="85" t="s">
        <v>227</v>
      </c>
      <c r="C20" s="86" t="s">
        <v>139</v>
      </c>
      <c r="D20" s="87">
        <v>0</v>
      </c>
      <c r="E20" s="79">
        <v>812006.5</v>
      </c>
      <c r="F20" s="79">
        <v>731530.8</v>
      </c>
    </row>
    <row r="21" spans="1:6" ht="31.5" x14ac:dyDescent="0.25">
      <c r="A21" s="78" t="s">
        <v>228</v>
      </c>
      <c r="B21" s="85" t="s">
        <v>229</v>
      </c>
      <c r="C21" s="86" t="s">
        <v>139</v>
      </c>
      <c r="D21" s="87">
        <v>0</v>
      </c>
      <c r="E21" s="79">
        <v>219327.1</v>
      </c>
      <c r="F21" s="79">
        <v>195329.4</v>
      </c>
    </row>
    <row r="22" spans="1:6" ht="31.5" x14ac:dyDescent="0.25">
      <c r="A22" s="78" t="s">
        <v>230</v>
      </c>
      <c r="B22" s="85" t="s">
        <v>231</v>
      </c>
      <c r="C22" s="86" t="s">
        <v>139</v>
      </c>
      <c r="D22" s="87">
        <v>0</v>
      </c>
      <c r="E22" s="79">
        <v>930.6</v>
      </c>
      <c r="F22" s="79">
        <v>999.7</v>
      </c>
    </row>
    <row r="23" spans="1:6" ht="31.5" x14ac:dyDescent="0.25">
      <c r="A23" s="78" t="s">
        <v>156</v>
      </c>
      <c r="B23" s="85" t="s">
        <v>231</v>
      </c>
      <c r="C23" s="86" t="s">
        <v>157</v>
      </c>
      <c r="D23" s="87">
        <v>0</v>
      </c>
      <c r="E23" s="79">
        <v>930.6</v>
      </c>
      <c r="F23" s="79">
        <v>999.7</v>
      </c>
    </row>
    <row r="24" spans="1:6" x14ac:dyDescent="0.25">
      <c r="A24" s="78" t="s">
        <v>223</v>
      </c>
      <c r="B24" s="85" t="s">
        <v>231</v>
      </c>
      <c r="C24" s="86" t="s">
        <v>157</v>
      </c>
      <c r="D24" s="87">
        <v>701</v>
      </c>
      <c r="E24" s="79">
        <v>930.6</v>
      </c>
      <c r="F24" s="79">
        <v>999.7</v>
      </c>
    </row>
    <row r="25" spans="1:6" ht="15" customHeight="1" x14ac:dyDescent="0.25">
      <c r="A25" s="78" t="s">
        <v>234</v>
      </c>
      <c r="B25" s="85" t="s">
        <v>235</v>
      </c>
      <c r="C25" s="86" t="s">
        <v>139</v>
      </c>
      <c r="D25" s="87">
        <v>0</v>
      </c>
      <c r="E25" s="79">
        <v>30.3</v>
      </c>
      <c r="F25" s="79">
        <v>30.3</v>
      </c>
    </row>
    <row r="26" spans="1:6" ht="31.5" x14ac:dyDescent="0.25">
      <c r="A26" s="78" t="s">
        <v>156</v>
      </c>
      <c r="B26" s="85" t="s">
        <v>235</v>
      </c>
      <c r="C26" s="86" t="s">
        <v>157</v>
      </c>
      <c r="D26" s="87">
        <v>0</v>
      </c>
      <c r="E26" s="79">
        <v>30.3</v>
      </c>
      <c r="F26" s="79">
        <v>30.3</v>
      </c>
    </row>
    <row r="27" spans="1:6" x14ac:dyDescent="0.25">
      <c r="A27" s="78" t="s">
        <v>223</v>
      </c>
      <c r="B27" s="85" t="s">
        <v>235</v>
      </c>
      <c r="C27" s="86" t="s">
        <v>157</v>
      </c>
      <c r="D27" s="87">
        <v>701</v>
      </c>
      <c r="E27" s="79">
        <v>30.3</v>
      </c>
      <c r="F27" s="79">
        <v>30.3</v>
      </c>
    </row>
    <row r="28" spans="1:6" ht="19.5" customHeight="1" x14ac:dyDescent="0.25">
      <c r="A28" s="78" t="s">
        <v>152</v>
      </c>
      <c r="B28" s="85" t="s">
        <v>236</v>
      </c>
      <c r="C28" s="86" t="s">
        <v>139</v>
      </c>
      <c r="D28" s="87">
        <v>0</v>
      </c>
      <c r="E28" s="79">
        <v>26958.799999999999</v>
      </c>
      <c r="F28" s="79">
        <v>26414.1</v>
      </c>
    </row>
    <row r="29" spans="1:6" ht="31.5" x14ac:dyDescent="0.25">
      <c r="A29" s="78" t="s">
        <v>156</v>
      </c>
      <c r="B29" s="85" t="s">
        <v>236</v>
      </c>
      <c r="C29" s="86" t="s">
        <v>157</v>
      </c>
      <c r="D29" s="87">
        <v>0</v>
      </c>
      <c r="E29" s="79">
        <v>26295.7</v>
      </c>
      <c r="F29" s="79">
        <v>25751</v>
      </c>
    </row>
    <row r="30" spans="1:6" x14ac:dyDescent="0.25">
      <c r="A30" s="78" t="s">
        <v>223</v>
      </c>
      <c r="B30" s="85" t="s">
        <v>236</v>
      </c>
      <c r="C30" s="86" t="s">
        <v>157</v>
      </c>
      <c r="D30" s="87">
        <v>701</v>
      </c>
      <c r="E30" s="79">
        <v>26295.7</v>
      </c>
      <c r="F30" s="79">
        <v>25751</v>
      </c>
    </row>
    <row r="31" spans="1:6" x14ac:dyDescent="0.25">
      <c r="A31" s="78" t="s">
        <v>179</v>
      </c>
      <c r="B31" s="85" t="s">
        <v>236</v>
      </c>
      <c r="C31" s="86" t="s">
        <v>180</v>
      </c>
      <c r="D31" s="87">
        <v>0</v>
      </c>
      <c r="E31" s="79">
        <v>663.1</v>
      </c>
      <c r="F31" s="79">
        <v>663.1</v>
      </c>
    </row>
    <row r="32" spans="1:6" x14ac:dyDescent="0.25">
      <c r="A32" s="78" t="s">
        <v>223</v>
      </c>
      <c r="B32" s="85" t="s">
        <v>236</v>
      </c>
      <c r="C32" s="86" t="s">
        <v>180</v>
      </c>
      <c r="D32" s="87">
        <v>701</v>
      </c>
      <c r="E32" s="79">
        <v>663.1</v>
      </c>
      <c r="F32" s="79">
        <v>663.1</v>
      </c>
    </row>
    <row r="33" spans="1:6" ht="63" customHeight="1" x14ac:dyDescent="0.25">
      <c r="A33" s="78" t="s">
        <v>237</v>
      </c>
      <c r="B33" s="85" t="s">
        <v>238</v>
      </c>
      <c r="C33" s="86" t="s">
        <v>139</v>
      </c>
      <c r="D33" s="87">
        <v>0</v>
      </c>
      <c r="E33" s="79">
        <v>188838.39999999999</v>
      </c>
      <c r="F33" s="79">
        <v>167856.3</v>
      </c>
    </row>
    <row r="34" spans="1:6" ht="63" customHeight="1" x14ac:dyDescent="0.25">
      <c r="A34" s="78" t="s">
        <v>154</v>
      </c>
      <c r="B34" s="85" t="s">
        <v>238</v>
      </c>
      <c r="C34" s="86" t="s">
        <v>155</v>
      </c>
      <c r="D34" s="87">
        <v>0</v>
      </c>
      <c r="E34" s="79">
        <v>187545.4</v>
      </c>
      <c r="F34" s="79">
        <v>166563.29999999999</v>
      </c>
    </row>
    <row r="35" spans="1:6" x14ac:dyDescent="0.25">
      <c r="A35" s="78" t="s">
        <v>223</v>
      </c>
      <c r="B35" s="85" t="s">
        <v>238</v>
      </c>
      <c r="C35" s="86" t="s">
        <v>155</v>
      </c>
      <c r="D35" s="87">
        <v>701</v>
      </c>
      <c r="E35" s="79">
        <v>187545.4</v>
      </c>
      <c r="F35" s="79">
        <v>166563.29999999999</v>
      </c>
    </row>
    <row r="36" spans="1:6" ht="31.5" x14ac:dyDescent="0.25">
      <c r="A36" s="78" t="s">
        <v>156</v>
      </c>
      <c r="B36" s="85" t="s">
        <v>238</v>
      </c>
      <c r="C36" s="86" t="s">
        <v>157</v>
      </c>
      <c r="D36" s="87">
        <v>0</v>
      </c>
      <c r="E36" s="79">
        <v>1293</v>
      </c>
      <c r="F36" s="79">
        <v>1293</v>
      </c>
    </row>
    <row r="37" spans="1:6" x14ac:dyDescent="0.25">
      <c r="A37" s="78" t="s">
        <v>223</v>
      </c>
      <c r="B37" s="85" t="s">
        <v>238</v>
      </c>
      <c r="C37" s="86" t="s">
        <v>157</v>
      </c>
      <c r="D37" s="87">
        <v>701</v>
      </c>
      <c r="E37" s="79">
        <v>1293</v>
      </c>
      <c r="F37" s="79">
        <v>1293</v>
      </c>
    </row>
    <row r="38" spans="1:6" ht="31.5" x14ac:dyDescent="0.25">
      <c r="A38" s="78" t="s">
        <v>239</v>
      </c>
      <c r="B38" s="85" t="s">
        <v>240</v>
      </c>
      <c r="C38" s="86" t="s">
        <v>139</v>
      </c>
      <c r="D38" s="87">
        <v>0</v>
      </c>
      <c r="E38" s="79">
        <v>2520</v>
      </c>
      <c r="F38" s="79">
        <v>0</v>
      </c>
    </row>
    <row r="39" spans="1:6" ht="31.5" x14ac:dyDescent="0.25">
      <c r="A39" s="78" t="s">
        <v>156</v>
      </c>
      <c r="B39" s="85" t="s">
        <v>240</v>
      </c>
      <c r="C39" s="86" t="s">
        <v>157</v>
      </c>
      <c r="D39" s="87">
        <v>0</v>
      </c>
      <c r="E39" s="79">
        <v>2520</v>
      </c>
      <c r="F39" s="79">
        <v>0</v>
      </c>
    </row>
    <row r="40" spans="1:6" x14ac:dyDescent="0.25">
      <c r="A40" s="78" t="s">
        <v>223</v>
      </c>
      <c r="B40" s="85" t="s">
        <v>240</v>
      </c>
      <c r="C40" s="86" t="s">
        <v>157</v>
      </c>
      <c r="D40" s="87">
        <v>701</v>
      </c>
      <c r="E40" s="79">
        <v>2520</v>
      </c>
      <c r="F40" s="79">
        <v>0</v>
      </c>
    </row>
    <row r="41" spans="1:6" ht="109.5" customHeight="1" x14ac:dyDescent="0.25">
      <c r="A41" s="78" t="s">
        <v>241</v>
      </c>
      <c r="B41" s="85" t="s">
        <v>242</v>
      </c>
      <c r="C41" s="86" t="s">
        <v>139</v>
      </c>
      <c r="D41" s="87">
        <v>0</v>
      </c>
      <c r="E41" s="79">
        <v>49</v>
      </c>
      <c r="F41" s="79">
        <v>29</v>
      </c>
    </row>
    <row r="42" spans="1:6" ht="31.5" x14ac:dyDescent="0.25">
      <c r="A42" s="78" t="s">
        <v>156</v>
      </c>
      <c r="B42" s="85" t="s">
        <v>242</v>
      </c>
      <c r="C42" s="86" t="s">
        <v>157</v>
      </c>
      <c r="D42" s="87">
        <v>0</v>
      </c>
      <c r="E42" s="79">
        <v>49</v>
      </c>
      <c r="F42" s="79">
        <v>29</v>
      </c>
    </row>
    <row r="43" spans="1:6" x14ac:dyDescent="0.25">
      <c r="A43" s="78" t="s">
        <v>223</v>
      </c>
      <c r="B43" s="85" t="s">
        <v>242</v>
      </c>
      <c r="C43" s="86" t="s">
        <v>157</v>
      </c>
      <c r="D43" s="87">
        <v>701</v>
      </c>
      <c r="E43" s="79">
        <v>49</v>
      </c>
      <c r="F43" s="79">
        <v>29</v>
      </c>
    </row>
    <row r="44" spans="1:6" ht="31.5" x14ac:dyDescent="0.25">
      <c r="A44" s="78" t="s">
        <v>245</v>
      </c>
      <c r="B44" s="85" t="s">
        <v>246</v>
      </c>
      <c r="C44" s="86" t="s">
        <v>139</v>
      </c>
      <c r="D44" s="87">
        <v>0</v>
      </c>
      <c r="E44" s="79">
        <f>554512-11259.3-711</f>
        <v>542541.69999999995</v>
      </c>
      <c r="F44" s="79">
        <f>500256.4-11259.3-701</f>
        <v>488296.10000000003</v>
      </c>
    </row>
    <row r="45" spans="1:6" ht="31.5" x14ac:dyDescent="0.25">
      <c r="A45" s="78" t="s">
        <v>230</v>
      </c>
      <c r="B45" s="85" t="s">
        <v>249</v>
      </c>
      <c r="C45" s="86" t="s">
        <v>139</v>
      </c>
      <c r="D45" s="87">
        <v>0</v>
      </c>
      <c r="E45" s="79">
        <v>1752.9</v>
      </c>
      <c r="F45" s="79">
        <v>1636.8</v>
      </c>
    </row>
    <row r="46" spans="1:6" ht="31.5" x14ac:dyDescent="0.25">
      <c r="A46" s="78" t="s">
        <v>156</v>
      </c>
      <c r="B46" s="85" t="s">
        <v>249</v>
      </c>
      <c r="C46" s="86" t="s">
        <v>157</v>
      </c>
      <c r="D46" s="87">
        <v>0</v>
      </c>
      <c r="E46" s="79">
        <v>1752.9</v>
      </c>
      <c r="F46" s="79">
        <v>1636.8</v>
      </c>
    </row>
    <row r="47" spans="1:6" x14ac:dyDescent="0.25">
      <c r="A47" s="78" t="s">
        <v>244</v>
      </c>
      <c r="B47" s="85" t="s">
        <v>249</v>
      </c>
      <c r="C47" s="86" t="s">
        <v>157</v>
      </c>
      <c r="D47" s="87">
        <v>702</v>
      </c>
      <c r="E47" s="79">
        <v>1752.9</v>
      </c>
      <c r="F47" s="79">
        <v>1636.8</v>
      </c>
    </row>
    <row r="48" spans="1:6" ht="20.25" customHeight="1" x14ac:dyDescent="0.25">
      <c r="A48" s="78" t="s">
        <v>232</v>
      </c>
      <c r="B48" s="85" t="s">
        <v>250</v>
      </c>
      <c r="C48" s="86" t="s">
        <v>139</v>
      </c>
      <c r="D48" s="87">
        <v>0</v>
      </c>
      <c r="E48" s="79">
        <v>2800</v>
      </c>
      <c r="F48" s="79">
        <v>0</v>
      </c>
    </row>
    <row r="49" spans="1:6" ht="31.5" x14ac:dyDescent="0.25">
      <c r="A49" s="78" t="s">
        <v>156</v>
      </c>
      <c r="B49" s="85" t="s">
        <v>250</v>
      </c>
      <c r="C49" s="86" t="s">
        <v>157</v>
      </c>
      <c r="D49" s="87">
        <v>0</v>
      </c>
      <c r="E49" s="79">
        <v>2800</v>
      </c>
      <c r="F49" s="79">
        <v>0</v>
      </c>
    </row>
    <row r="50" spans="1:6" x14ac:dyDescent="0.25">
      <c r="A50" s="78" t="s">
        <v>244</v>
      </c>
      <c r="B50" s="85" t="s">
        <v>250</v>
      </c>
      <c r="C50" s="86" t="s">
        <v>157</v>
      </c>
      <c r="D50" s="87">
        <v>702</v>
      </c>
      <c r="E50" s="79">
        <v>2800</v>
      </c>
      <c r="F50" s="79">
        <v>0</v>
      </c>
    </row>
    <row r="51" spans="1:6" ht="31.5" x14ac:dyDescent="0.25">
      <c r="A51" s="78" t="s">
        <v>234</v>
      </c>
      <c r="B51" s="85" t="s">
        <v>251</v>
      </c>
      <c r="C51" s="86" t="s">
        <v>139</v>
      </c>
      <c r="D51" s="87">
        <v>0</v>
      </c>
      <c r="E51" s="79">
        <v>37</v>
      </c>
      <c r="F51" s="79">
        <v>37</v>
      </c>
    </row>
    <row r="52" spans="1:6" ht="31.5" x14ac:dyDescent="0.25">
      <c r="A52" s="78" t="s">
        <v>156</v>
      </c>
      <c r="B52" s="85" t="s">
        <v>251</v>
      </c>
      <c r="C52" s="86" t="s">
        <v>157</v>
      </c>
      <c r="D52" s="87">
        <v>0</v>
      </c>
      <c r="E52" s="79">
        <v>37</v>
      </c>
      <c r="F52" s="79">
        <v>37</v>
      </c>
    </row>
    <row r="53" spans="1:6" x14ac:dyDescent="0.25">
      <c r="A53" s="78" t="s">
        <v>244</v>
      </c>
      <c r="B53" s="85" t="s">
        <v>251</v>
      </c>
      <c r="C53" s="86" t="s">
        <v>157</v>
      </c>
      <c r="D53" s="87">
        <v>702</v>
      </c>
      <c r="E53" s="79">
        <v>37</v>
      </c>
      <c r="F53" s="79">
        <v>37</v>
      </c>
    </row>
    <row r="54" spans="1:6" ht="31.5" x14ac:dyDescent="0.25">
      <c r="A54" s="78" t="s">
        <v>252</v>
      </c>
      <c r="B54" s="85" t="s">
        <v>253</v>
      </c>
      <c r="C54" s="86" t="s">
        <v>139</v>
      </c>
      <c r="D54" s="87">
        <v>0</v>
      </c>
      <c r="E54" s="79">
        <v>8404.9</v>
      </c>
      <c r="F54" s="79">
        <v>8404.7999999999993</v>
      </c>
    </row>
    <row r="55" spans="1:6" ht="31.5" x14ac:dyDescent="0.25">
      <c r="A55" s="78" t="s">
        <v>156</v>
      </c>
      <c r="B55" s="85" t="s">
        <v>253</v>
      </c>
      <c r="C55" s="86" t="s">
        <v>157</v>
      </c>
      <c r="D55" s="87">
        <v>0</v>
      </c>
      <c r="E55" s="79">
        <v>8401.9</v>
      </c>
      <c r="F55" s="79">
        <v>8401.7999999999993</v>
      </c>
    </row>
    <row r="56" spans="1:6" x14ac:dyDescent="0.25">
      <c r="A56" s="78" t="s">
        <v>244</v>
      </c>
      <c r="B56" s="85" t="s">
        <v>253</v>
      </c>
      <c r="C56" s="86" t="s">
        <v>157</v>
      </c>
      <c r="D56" s="87">
        <v>702</v>
      </c>
      <c r="E56" s="79">
        <v>8401.9</v>
      </c>
      <c r="F56" s="79">
        <v>8401.7999999999993</v>
      </c>
    </row>
    <row r="57" spans="1:6" x14ac:dyDescent="0.25">
      <c r="A57" s="78" t="s">
        <v>179</v>
      </c>
      <c r="B57" s="85" t="s">
        <v>253</v>
      </c>
      <c r="C57" s="86" t="s">
        <v>180</v>
      </c>
      <c r="D57" s="87">
        <v>0</v>
      </c>
      <c r="E57" s="79">
        <v>3</v>
      </c>
      <c r="F57" s="79">
        <v>3</v>
      </c>
    </row>
    <row r="58" spans="1:6" x14ac:dyDescent="0.25">
      <c r="A58" s="78" t="s">
        <v>244</v>
      </c>
      <c r="B58" s="85" t="s">
        <v>253</v>
      </c>
      <c r="C58" s="86" t="s">
        <v>180</v>
      </c>
      <c r="D58" s="87">
        <v>702</v>
      </c>
      <c r="E58" s="79">
        <v>3</v>
      </c>
      <c r="F58" s="79">
        <v>3</v>
      </c>
    </row>
    <row r="59" spans="1:6" ht="31.5" x14ac:dyDescent="0.25">
      <c r="A59" s="78" t="s">
        <v>254</v>
      </c>
      <c r="B59" s="85" t="s">
        <v>255</v>
      </c>
      <c r="C59" s="86" t="s">
        <v>139</v>
      </c>
      <c r="D59" s="87">
        <v>0</v>
      </c>
      <c r="E59" s="79">
        <v>120</v>
      </c>
      <c r="F59" s="79">
        <v>120</v>
      </c>
    </row>
    <row r="60" spans="1:6" ht="63" customHeight="1" x14ac:dyDescent="0.25">
      <c r="A60" s="78" t="s">
        <v>154</v>
      </c>
      <c r="B60" s="85" t="s">
        <v>255</v>
      </c>
      <c r="C60" s="86" t="s">
        <v>155</v>
      </c>
      <c r="D60" s="87">
        <v>0</v>
      </c>
      <c r="E60" s="79">
        <v>120</v>
      </c>
      <c r="F60" s="79">
        <v>120</v>
      </c>
    </row>
    <row r="61" spans="1:6" x14ac:dyDescent="0.25">
      <c r="A61" s="78" t="s">
        <v>244</v>
      </c>
      <c r="B61" s="85" t="s">
        <v>255</v>
      </c>
      <c r="C61" s="86" t="s">
        <v>155</v>
      </c>
      <c r="D61" s="87">
        <v>702</v>
      </c>
      <c r="E61" s="79">
        <v>120</v>
      </c>
      <c r="F61" s="79">
        <v>120</v>
      </c>
    </row>
    <row r="62" spans="1:6" x14ac:dyDescent="0.25">
      <c r="A62" s="78" t="s">
        <v>256</v>
      </c>
      <c r="B62" s="85" t="s">
        <v>257</v>
      </c>
      <c r="C62" s="86" t="s">
        <v>139</v>
      </c>
      <c r="D62" s="87">
        <v>0</v>
      </c>
      <c r="E62" s="79">
        <v>15</v>
      </c>
      <c r="F62" s="79">
        <v>15</v>
      </c>
    </row>
    <row r="63" spans="1:6" ht="31.5" x14ac:dyDescent="0.25">
      <c r="A63" s="78" t="s">
        <v>156</v>
      </c>
      <c r="B63" s="85" t="s">
        <v>257</v>
      </c>
      <c r="C63" s="86" t="s">
        <v>157</v>
      </c>
      <c r="D63" s="87">
        <v>0</v>
      </c>
      <c r="E63" s="79">
        <v>15</v>
      </c>
      <c r="F63" s="79">
        <v>15</v>
      </c>
    </row>
    <row r="64" spans="1:6" x14ac:dyDescent="0.25">
      <c r="A64" s="78" t="s">
        <v>244</v>
      </c>
      <c r="B64" s="85" t="s">
        <v>257</v>
      </c>
      <c r="C64" s="86" t="s">
        <v>157</v>
      </c>
      <c r="D64" s="87">
        <v>702</v>
      </c>
      <c r="E64" s="79">
        <v>15</v>
      </c>
      <c r="F64" s="79">
        <v>15</v>
      </c>
    </row>
    <row r="65" spans="1:6" ht="31.5" x14ac:dyDescent="0.25">
      <c r="A65" s="78" t="s">
        <v>258</v>
      </c>
      <c r="B65" s="85" t="s">
        <v>259</v>
      </c>
      <c r="C65" s="86" t="s">
        <v>139</v>
      </c>
      <c r="D65" s="87">
        <v>0</v>
      </c>
      <c r="E65" s="79">
        <v>238.5</v>
      </c>
      <c r="F65" s="79">
        <v>80.3</v>
      </c>
    </row>
    <row r="66" spans="1:6" ht="31.5" x14ac:dyDescent="0.25">
      <c r="A66" s="78" t="s">
        <v>156</v>
      </c>
      <c r="B66" s="85" t="s">
        <v>259</v>
      </c>
      <c r="C66" s="86" t="s">
        <v>157</v>
      </c>
      <c r="D66" s="87">
        <v>0</v>
      </c>
      <c r="E66" s="79">
        <v>238.5</v>
      </c>
      <c r="F66" s="79">
        <v>80.3</v>
      </c>
    </row>
    <row r="67" spans="1:6" x14ac:dyDescent="0.25">
      <c r="A67" s="78" t="s">
        <v>244</v>
      </c>
      <c r="B67" s="85" t="s">
        <v>259</v>
      </c>
      <c r="C67" s="86" t="s">
        <v>157</v>
      </c>
      <c r="D67" s="87">
        <v>702</v>
      </c>
      <c r="E67" s="79">
        <v>238.5</v>
      </c>
      <c r="F67" s="79">
        <v>80.3</v>
      </c>
    </row>
    <row r="68" spans="1:6" ht="18" customHeight="1" x14ac:dyDescent="0.25">
      <c r="A68" s="78" t="s">
        <v>152</v>
      </c>
      <c r="B68" s="85" t="s">
        <v>260</v>
      </c>
      <c r="C68" s="86" t="s">
        <v>139</v>
      </c>
      <c r="D68" s="87">
        <v>0</v>
      </c>
      <c r="E68" s="79">
        <v>20290</v>
      </c>
      <c r="F68" s="79">
        <v>20293.7</v>
      </c>
    </row>
    <row r="69" spans="1:6" ht="31.5" x14ac:dyDescent="0.25">
      <c r="A69" s="78" t="s">
        <v>156</v>
      </c>
      <c r="B69" s="85" t="s">
        <v>260</v>
      </c>
      <c r="C69" s="86" t="s">
        <v>157</v>
      </c>
      <c r="D69" s="87">
        <v>0</v>
      </c>
      <c r="E69" s="79">
        <v>17830.099999999999</v>
      </c>
      <c r="F69" s="79">
        <v>17833.7</v>
      </c>
    </row>
    <row r="70" spans="1:6" x14ac:dyDescent="0.25">
      <c r="A70" s="78" t="s">
        <v>244</v>
      </c>
      <c r="B70" s="85" t="s">
        <v>260</v>
      </c>
      <c r="C70" s="86" t="s">
        <v>157</v>
      </c>
      <c r="D70" s="87">
        <v>702</v>
      </c>
      <c r="E70" s="79">
        <v>17830.099999999999</v>
      </c>
      <c r="F70" s="79">
        <v>17833.7</v>
      </c>
    </row>
    <row r="71" spans="1:6" x14ac:dyDescent="0.25">
      <c r="A71" s="78" t="s">
        <v>179</v>
      </c>
      <c r="B71" s="85" t="s">
        <v>260</v>
      </c>
      <c r="C71" s="86" t="s">
        <v>180</v>
      </c>
      <c r="D71" s="87">
        <v>0</v>
      </c>
      <c r="E71" s="79">
        <v>2459.9</v>
      </c>
      <c r="F71" s="79">
        <v>2460</v>
      </c>
    </row>
    <row r="72" spans="1:6" x14ac:dyDescent="0.25">
      <c r="A72" s="78" t="s">
        <v>244</v>
      </c>
      <c r="B72" s="85" t="s">
        <v>260</v>
      </c>
      <c r="C72" s="86" t="s">
        <v>180</v>
      </c>
      <c r="D72" s="87">
        <v>702</v>
      </c>
      <c r="E72" s="79">
        <v>2459.9</v>
      </c>
      <c r="F72" s="79">
        <v>2460</v>
      </c>
    </row>
    <row r="73" spans="1:6" ht="47.25" customHeight="1" x14ac:dyDescent="0.25">
      <c r="A73" s="78" t="s">
        <v>261</v>
      </c>
      <c r="B73" s="85" t="s">
        <v>262</v>
      </c>
      <c r="C73" s="86" t="s">
        <v>139</v>
      </c>
      <c r="D73" s="87">
        <v>0</v>
      </c>
      <c r="E73" s="79">
        <v>39020.9</v>
      </c>
      <c r="F73" s="79">
        <v>39020.9</v>
      </c>
    </row>
    <row r="74" spans="1:6" ht="63" customHeight="1" x14ac:dyDescent="0.25">
      <c r="A74" s="78" t="s">
        <v>154</v>
      </c>
      <c r="B74" s="85" t="s">
        <v>262</v>
      </c>
      <c r="C74" s="86" t="s">
        <v>155</v>
      </c>
      <c r="D74" s="87">
        <v>0</v>
      </c>
      <c r="E74" s="79">
        <v>39020.9</v>
      </c>
      <c r="F74" s="79">
        <v>39020.9</v>
      </c>
    </row>
    <row r="75" spans="1:6" x14ac:dyDescent="0.25">
      <c r="A75" s="78" t="s">
        <v>244</v>
      </c>
      <c r="B75" s="85" t="s">
        <v>262</v>
      </c>
      <c r="C75" s="86" t="s">
        <v>155</v>
      </c>
      <c r="D75" s="87">
        <v>702</v>
      </c>
      <c r="E75" s="79">
        <v>39020.9</v>
      </c>
      <c r="F75" s="79">
        <v>39020.9</v>
      </c>
    </row>
    <row r="76" spans="1:6" ht="93.75" customHeight="1" x14ac:dyDescent="0.25">
      <c r="A76" s="78" t="s">
        <v>263</v>
      </c>
      <c r="B76" s="85" t="s">
        <v>264</v>
      </c>
      <c r="C76" s="86" t="s">
        <v>139</v>
      </c>
      <c r="D76" s="87">
        <v>0</v>
      </c>
      <c r="E76" s="79">
        <v>406581.7</v>
      </c>
      <c r="F76" s="79">
        <v>361406</v>
      </c>
    </row>
    <row r="77" spans="1:6" ht="63" customHeight="1" x14ac:dyDescent="0.25">
      <c r="A77" s="78" t="s">
        <v>154</v>
      </c>
      <c r="B77" s="85" t="s">
        <v>264</v>
      </c>
      <c r="C77" s="86" t="s">
        <v>155</v>
      </c>
      <c r="D77" s="87">
        <v>0</v>
      </c>
      <c r="E77" s="79">
        <v>398081.7</v>
      </c>
      <c r="F77" s="79">
        <v>352906</v>
      </c>
    </row>
    <row r="78" spans="1:6" x14ac:dyDescent="0.25">
      <c r="A78" s="78" t="s">
        <v>244</v>
      </c>
      <c r="B78" s="85" t="s">
        <v>264</v>
      </c>
      <c r="C78" s="86" t="s">
        <v>155</v>
      </c>
      <c r="D78" s="87">
        <v>702</v>
      </c>
      <c r="E78" s="79">
        <v>398081.7</v>
      </c>
      <c r="F78" s="79">
        <v>352906</v>
      </c>
    </row>
    <row r="79" spans="1:6" ht="31.5" x14ac:dyDescent="0.25">
      <c r="A79" s="78" t="s">
        <v>156</v>
      </c>
      <c r="B79" s="85" t="s">
        <v>264</v>
      </c>
      <c r="C79" s="86" t="s">
        <v>157</v>
      </c>
      <c r="D79" s="87">
        <v>0</v>
      </c>
      <c r="E79" s="79">
        <v>8500</v>
      </c>
      <c r="F79" s="79">
        <v>8500</v>
      </c>
    </row>
    <row r="80" spans="1:6" x14ac:dyDescent="0.25">
      <c r="A80" s="78" t="s">
        <v>244</v>
      </c>
      <c r="B80" s="85" t="s">
        <v>264</v>
      </c>
      <c r="C80" s="86" t="s">
        <v>157</v>
      </c>
      <c r="D80" s="87">
        <v>702</v>
      </c>
      <c r="E80" s="79">
        <v>8500</v>
      </c>
      <c r="F80" s="79">
        <v>8500</v>
      </c>
    </row>
    <row r="81" spans="1:6" ht="47.25" x14ac:dyDescent="0.25">
      <c r="A81" s="78" t="s">
        <v>326</v>
      </c>
      <c r="B81" s="85" t="s">
        <v>327</v>
      </c>
      <c r="C81" s="86" t="s">
        <v>139</v>
      </c>
      <c r="D81" s="87">
        <v>0</v>
      </c>
      <c r="E81" s="79">
        <v>15648.6</v>
      </c>
      <c r="F81" s="79">
        <v>15648.6</v>
      </c>
    </row>
    <row r="82" spans="1:6" ht="31.5" x14ac:dyDescent="0.25">
      <c r="A82" s="78" t="s">
        <v>156</v>
      </c>
      <c r="B82" s="85" t="s">
        <v>327</v>
      </c>
      <c r="C82" s="86" t="s">
        <v>157</v>
      </c>
      <c r="D82" s="87">
        <v>0</v>
      </c>
      <c r="E82" s="79">
        <v>15648.6</v>
      </c>
      <c r="F82" s="79">
        <v>15648.6</v>
      </c>
    </row>
    <row r="83" spans="1:6" x14ac:dyDescent="0.25">
      <c r="A83" s="78" t="s">
        <v>325</v>
      </c>
      <c r="B83" s="85" t="s">
        <v>327</v>
      </c>
      <c r="C83" s="86" t="s">
        <v>157</v>
      </c>
      <c r="D83" s="87">
        <v>1004</v>
      </c>
      <c r="E83" s="79">
        <v>15648.6</v>
      </c>
      <c r="F83" s="79">
        <v>15648.6</v>
      </c>
    </row>
    <row r="84" spans="1:6" ht="47.25" x14ac:dyDescent="0.25">
      <c r="A84" s="78" t="s">
        <v>265</v>
      </c>
      <c r="B84" s="85" t="s">
        <v>266</v>
      </c>
      <c r="C84" s="86" t="s">
        <v>139</v>
      </c>
      <c r="D84" s="87">
        <v>0</v>
      </c>
      <c r="E84" s="79">
        <v>555.70000000000005</v>
      </c>
      <c r="F84" s="79">
        <v>555.70000000000005</v>
      </c>
    </row>
    <row r="85" spans="1:6" ht="31.5" x14ac:dyDescent="0.25">
      <c r="A85" s="78" t="s">
        <v>156</v>
      </c>
      <c r="B85" s="85" t="s">
        <v>266</v>
      </c>
      <c r="C85" s="86" t="s">
        <v>157</v>
      </c>
      <c r="D85" s="87">
        <v>0</v>
      </c>
      <c r="E85" s="79">
        <v>442.4</v>
      </c>
      <c r="F85" s="79">
        <v>442.4</v>
      </c>
    </row>
    <row r="86" spans="1:6" x14ac:dyDescent="0.25">
      <c r="A86" s="78" t="s">
        <v>244</v>
      </c>
      <c r="B86" s="85" t="s">
        <v>266</v>
      </c>
      <c r="C86" s="86" t="s">
        <v>157</v>
      </c>
      <c r="D86" s="87">
        <v>702</v>
      </c>
      <c r="E86" s="79">
        <v>442.4</v>
      </c>
      <c r="F86" s="79">
        <v>442.4</v>
      </c>
    </row>
    <row r="87" spans="1:6" x14ac:dyDescent="0.25">
      <c r="A87" s="78" t="s">
        <v>150</v>
      </c>
      <c r="B87" s="85" t="s">
        <v>266</v>
      </c>
      <c r="C87" s="86" t="s">
        <v>151</v>
      </c>
      <c r="D87" s="87">
        <v>0</v>
      </c>
      <c r="E87" s="79">
        <v>113.3</v>
      </c>
      <c r="F87" s="79">
        <v>113.3</v>
      </c>
    </row>
    <row r="88" spans="1:6" x14ac:dyDescent="0.25">
      <c r="A88" s="78" t="s">
        <v>244</v>
      </c>
      <c r="B88" s="85" t="s">
        <v>266</v>
      </c>
      <c r="C88" s="86" t="s">
        <v>151</v>
      </c>
      <c r="D88" s="87">
        <v>702</v>
      </c>
      <c r="E88" s="79">
        <v>113.3</v>
      </c>
      <c r="F88" s="79">
        <v>113.3</v>
      </c>
    </row>
    <row r="89" spans="1:6" ht="63" x14ac:dyDescent="0.25">
      <c r="A89" s="78" t="s">
        <v>267</v>
      </c>
      <c r="B89" s="85" t="s">
        <v>268</v>
      </c>
      <c r="C89" s="86" t="s">
        <v>139</v>
      </c>
      <c r="D89" s="87">
        <v>0</v>
      </c>
      <c r="E89" s="79">
        <v>28171.8</v>
      </c>
      <c r="F89" s="79">
        <v>28171.8</v>
      </c>
    </row>
    <row r="90" spans="1:6" ht="31.5" x14ac:dyDescent="0.25">
      <c r="A90" s="78" t="s">
        <v>156</v>
      </c>
      <c r="B90" s="85" t="s">
        <v>268</v>
      </c>
      <c r="C90" s="86" t="s">
        <v>157</v>
      </c>
      <c r="D90" s="87">
        <v>0</v>
      </c>
      <c r="E90" s="79">
        <v>28171.8</v>
      </c>
      <c r="F90" s="79">
        <v>28171.8</v>
      </c>
    </row>
    <row r="91" spans="1:6" x14ac:dyDescent="0.25">
      <c r="A91" s="78" t="s">
        <v>244</v>
      </c>
      <c r="B91" s="85" t="s">
        <v>268</v>
      </c>
      <c r="C91" s="86" t="s">
        <v>157</v>
      </c>
      <c r="D91" s="87">
        <v>702</v>
      </c>
      <c r="E91" s="79">
        <v>28171.8</v>
      </c>
      <c r="F91" s="79">
        <v>28171.8</v>
      </c>
    </row>
    <row r="92" spans="1:6" ht="31.5" x14ac:dyDescent="0.25">
      <c r="A92" s="78" t="s">
        <v>239</v>
      </c>
      <c r="B92" s="85" t="s">
        <v>269</v>
      </c>
      <c r="C92" s="86" t="s">
        <v>139</v>
      </c>
      <c r="D92" s="87">
        <v>0</v>
      </c>
      <c r="E92" s="79">
        <f>14978-11259.3</f>
        <v>3718.7000000000007</v>
      </c>
      <c r="F92" s="79">
        <f>13478-11259.3</f>
        <v>2218.7000000000007</v>
      </c>
    </row>
    <row r="93" spans="1:6" ht="31.5" x14ac:dyDescent="0.25">
      <c r="A93" s="78" t="s">
        <v>156</v>
      </c>
      <c r="B93" s="85" t="s">
        <v>269</v>
      </c>
      <c r="C93" s="86" t="s">
        <v>157</v>
      </c>
      <c r="D93" s="87">
        <v>0</v>
      </c>
      <c r="E93" s="79">
        <f>14978-11259.3</f>
        <v>3718.7000000000007</v>
      </c>
      <c r="F93" s="79">
        <f>13478-11259.3</f>
        <v>2218.7000000000007</v>
      </c>
    </row>
    <row r="94" spans="1:6" x14ac:dyDescent="0.25">
      <c r="A94" s="78" t="s">
        <v>244</v>
      </c>
      <c r="B94" s="85" t="s">
        <v>269</v>
      </c>
      <c r="C94" s="86" t="s">
        <v>157</v>
      </c>
      <c r="D94" s="87">
        <v>702</v>
      </c>
      <c r="E94" s="79">
        <f>14978-11259.3</f>
        <v>3718.7000000000007</v>
      </c>
      <c r="F94" s="79">
        <f>13478-11259.3</f>
        <v>2218.7000000000007</v>
      </c>
    </row>
    <row r="95" spans="1:6" ht="109.5" customHeight="1" x14ac:dyDescent="0.25">
      <c r="A95" s="78" t="s">
        <v>241</v>
      </c>
      <c r="B95" s="85" t="s">
        <v>270</v>
      </c>
      <c r="C95" s="86" t="s">
        <v>139</v>
      </c>
      <c r="D95" s="87">
        <v>0</v>
      </c>
      <c r="E95" s="79">
        <v>137</v>
      </c>
      <c r="F95" s="79">
        <v>168</v>
      </c>
    </row>
    <row r="96" spans="1:6" ht="31.5" x14ac:dyDescent="0.25">
      <c r="A96" s="78" t="s">
        <v>156</v>
      </c>
      <c r="B96" s="85" t="s">
        <v>270</v>
      </c>
      <c r="C96" s="86" t="s">
        <v>157</v>
      </c>
      <c r="D96" s="87">
        <v>0</v>
      </c>
      <c r="E96" s="79">
        <v>137</v>
      </c>
      <c r="F96" s="79">
        <v>168</v>
      </c>
    </row>
    <row r="97" spans="1:6" x14ac:dyDescent="0.25">
      <c r="A97" s="78" t="s">
        <v>244</v>
      </c>
      <c r="B97" s="85" t="s">
        <v>270</v>
      </c>
      <c r="C97" s="86" t="s">
        <v>157</v>
      </c>
      <c r="D97" s="87">
        <v>702</v>
      </c>
      <c r="E97" s="79">
        <v>137</v>
      </c>
      <c r="F97" s="79">
        <v>168</v>
      </c>
    </row>
    <row r="98" spans="1:6" ht="45.75" customHeight="1" x14ac:dyDescent="0.25">
      <c r="A98" s="78" t="s">
        <v>274</v>
      </c>
      <c r="B98" s="85" t="s">
        <v>275</v>
      </c>
      <c r="C98" s="86" t="s">
        <v>139</v>
      </c>
      <c r="D98" s="87">
        <v>0</v>
      </c>
      <c r="E98" s="79">
        <v>3520</v>
      </c>
      <c r="F98" s="79">
        <v>3361.3</v>
      </c>
    </row>
    <row r="99" spans="1:6" ht="31.5" x14ac:dyDescent="0.25">
      <c r="A99" s="78" t="s">
        <v>156</v>
      </c>
      <c r="B99" s="85" t="s">
        <v>275</v>
      </c>
      <c r="C99" s="86" t="s">
        <v>157</v>
      </c>
      <c r="D99" s="87">
        <v>0</v>
      </c>
      <c r="E99" s="79">
        <v>3520</v>
      </c>
      <c r="F99" s="79">
        <v>3361.3</v>
      </c>
    </row>
    <row r="100" spans="1:6" x14ac:dyDescent="0.25">
      <c r="A100" s="78" t="s">
        <v>244</v>
      </c>
      <c r="B100" s="85" t="s">
        <v>275</v>
      </c>
      <c r="C100" s="86" t="s">
        <v>157</v>
      </c>
      <c r="D100" s="87">
        <v>702</v>
      </c>
      <c r="E100" s="79">
        <v>3520</v>
      </c>
      <c r="F100" s="79">
        <v>3361.3</v>
      </c>
    </row>
    <row r="101" spans="1:6" ht="63" x14ac:dyDescent="0.25">
      <c r="A101" s="78" t="s">
        <v>276</v>
      </c>
      <c r="B101" s="85" t="s">
        <v>277</v>
      </c>
      <c r="C101" s="86" t="s">
        <v>139</v>
      </c>
      <c r="D101" s="87">
        <v>0</v>
      </c>
      <c r="E101" s="79">
        <v>7283.8</v>
      </c>
      <c r="F101" s="79">
        <v>7157.5</v>
      </c>
    </row>
    <row r="102" spans="1:6" ht="31.5" x14ac:dyDescent="0.25">
      <c r="A102" s="78" t="s">
        <v>156</v>
      </c>
      <c r="B102" s="85" t="s">
        <v>277</v>
      </c>
      <c r="C102" s="86" t="s">
        <v>157</v>
      </c>
      <c r="D102" s="87">
        <v>0</v>
      </c>
      <c r="E102" s="79">
        <v>7283.8</v>
      </c>
      <c r="F102" s="79">
        <v>7157.5</v>
      </c>
    </row>
    <row r="103" spans="1:6" x14ac:dyDescent="0.25">
      <c r="A103" s="78" t="s">
        <v>244</v>
      </c>
      <c r="B103" s="85" t="s">
        <v>277</v>
      </c>
      <c r="C103" s="86" t="s">
        <v>157</v>
      </c>
      <c r="D103" s="87">
        <v>702</v>
      </c>
      <c r="E103" s="79">
        <v>7283.8</v>
      </c>
      <c r="F103" s="79">
        <v>7157.5</v>
      </c>
    </row>
    <row r="104" spans="1:6" ht="126" x14ac:dyDescent="0.25">
      <c r="A104" s="78" t="s">
        <v>278</v>
      </c>
      <c r="B104" s="85" t="s">
        <v>279</v>
      </c>
      <c r="C104" s="86" t="s">
        <v>139</v>
      </c>
      <c r="D104" s="87">
        <v>0</v>
      </c>
      <c r="E104" s="79">
        <v>4245.2</v>
      </c>
      <c r="F104" s="79">
        <v>0</v>
      </c>
    </row>
    <row r="105" spans="1:6" ht="31.5" x14ac:dyDescent="0.25">
      <c r="A105" s="78" t="s">
        <v>156</v>
      </c>
      <c r="B105" s="85" t="s">
        <v>279</v>
      </c>
      <c r="C105" s="86" t="s">
        <v>157</v>
      </c>
      <c r="D105" s="87">
        <v>0</v>
      </c>
      <c r="E105" s="79">
        <v>4245.2</v>
      </c>
      <c r="F105" s="79">
        <v>0</v>
      </c>
    </row>
    <row r="106" spans="1:6" x14ac:dyDescent="0.25">
      <c r="A106" s="78" t="s">
        <v>244</v>
      </c>
      <c r="B106" s="85" t="s">
        <v>279</v>
      </c>
      <c r="C106" s="86" t="s">
        <v>157</v>
      </c>
      <c r="D106" s="87">
        <v>702</v>
      </c>
      <c r="E106" s="79">
        <v>4245.2</v>
      </c>
      <c r="F106" s="79">
        <v>0</v>
      </c>
    </row>
    <row r="107" spans="1:6" ht="31.5" x14ac:dyDescent="0.25">
      <c r="A107" s="78" t="s">
        <v>290</v>
      </c>
      <c r="B107" s="85" t="s">
        <v>291</v>
      </c>
      <c r="C107" s="86" t="s">
        <v>139</v>
      </c>
      <c r="D107" s="87">
        <v>0</v>
      </c>
      <c r="E107" s="79">
        <v>45270.7</v>
      </c>
      <c r="F107" s="79">
        <v>44133.1</v>
      </c>
    </row>
    <row r="108" spans="1:6" ht="31.5" x14ac:dyDescent="0.25">
      <c r="A108" s="78" t="s">
        <v>230</v>
      </c>
      <c r="B108" s="85" t="s">
        <v>292</v>
      </c>
      <c r="C108" s="86" t="s">
        <v>139</v>
      </c>
      <c r="D108" s="87">
        <v>0</v>
      </c>
      <c r="E108" s="79">
        <v>64.2</v>
      </c>
      <c r="F108" s="79">
        <v>64.2</v>
      </c>
    </row>
    <row r="109" spans="1:6" ht="31.5" x14ac:dyDescent="0.25">
      <c r="A109" s="78" t="s">
        <v>156</v>
      </c>
      <c r="B109" s="85" t="s">
        <v>292</v>
      </c>
      <c r="C109" s="86" t="s">
        <v>157</v>
      </c>
      <c r="D109" s="87">
        <v>0</v>
      </c>
      <c r="E109" s="79">
        <v>64.2</v>
      </c>
      <c r="F109" s="79">
        <v>64.2</v>
      </c>
    </row>
    <row r="110" spans="1:6" x14ac:dyDescent="0.25">
      <c r="A110" s="78" t="s">
        <v>141</v>
      </c>
      <c r="B110" s="85" t="s">
        <v>292</v>
      </c>
      <c r="C110" s="86" t="s">
        <v>157</v>
      </c>
      <c r="D110" s="87">
        <v>703</v>
      </c>
      <c r="E110" s="79">
        <v>64.2</v>
      </c>
      <c r="F110" s="79">
        <v>64.2</v>
      </c>
    </row>
    <row r="111" spans="1:6" ht="31.5" x14ac:dyDescent="0.25">
      <c r="A111" s="78" t="s">
        <v>234</v>
      </c>
      <c r="B111" s="85" t="s">
        <v>293</v>
      </c>
      <c r="C111" s="86" t="s">
        <v>139</v>
      </c>
      <c r="D111" s="87">
        <v>0</v>
      </c>
      <c r="E111" s="79">
        <v>31.8</v>
      </c>
      <c r="F111" s="79">
        <v>31.8</v>
      </c>
    </row>
    <row r="112" spans="1:6" ht="31.5" x14ac:dyDescent="0.25">
      <c r="A112" s="78" t="s">
        <v>156</v>
      </c>
      <c r="B112" s="85" t="s">
        <v>293</v>
      </c>
      <c r="C112" s="86" t="s">
        <v>157</v>
      </c>
      <c r="D112" s="87">
        <v>0</v>
      </c>
      <c r="E112" s="79">
        <v>31.8</v>
      </c>
      <c r="F112" s="79">
        <v>31.8</v>
      </c>
    </row>
    <row r="113" spans="1:6" x14ac:dyDescent="0.25">
      <c r="A113" s="78" t="s">
        <v>141</v>
      </c>
      <c r="B113" s="85" t="s">
        <v>293</v>
      </c>
      <c r="C113" s="86" t="s">
        <v>157</v>
      </c>
      <c r="D113" s="87">
        <v>703</v>
      </c>
      <c r="E113" s="79">
        <v>31.8</v>
      </c>
      <c r="F113" s="79">
        <v>31.8</v>
      </c>
    </row>
    <row r="114" spans="1:6" ht="18.75" customHeight="1" x14ac:dyDescent="0.25">
      <c r="A114" s="78" t="s">
        <v>152</v>
      </c>
      <c r="B114" s="85" t="s">
        <v>294</v>
      </c>
      <c r="C114" s="86" t="s">
        <v>139</v>
      </c>
      <c r="D114" s="87">
        <v>0</v>
      </c>
      <c r="E114" s="79">
        <v>30527.200000000001</v>
      </c>
      <c r="F114" s="79">
        <v>31762.799999999999</v>
      </c>
    </row>
    <row r="115" spans="1:6" ht="63" customHeight="1" x14ac:dyDescent="0.25">
      <c r="A115" s="78" t="s">
        <v>154</v>
      </c>
      <c r="B115" s="85" t="s">
        <v>294</v>
      </c>
      <c r="C115" s="86" t="s">
        <v>155</v>
      </c>
      <c r="D115" s="87">
        <v>0</v>
      </c>
      <c r="E115" s="79">
        <v>28281.9</v>
      </c>
      <c r="F115" s="79">
        <v>29517.599999999999</v>
      </c>
    </row>
    <row r="116" spans="1:6" x14ac:dyDescent="0.25">
      <c r="A116" s="78" t="s">
        <v>141</v>
      </c>
      <c r="B116" s="85" t="s">
        <v>294</v>
      </c>
      <c r="C116" s="86" t="s">
        <v>155</v>
      </c>
      <c r="D116" s="87">
        <v>703</v>
      </c>
      <c r="E116" s="79">
        <v>28281.9</v>
      </c>
      <c r="F116" s="79">
        <v>29517.599999999999</v>
      </c>
    </row>
    <row r="117" spans="1:6" ht="31.5" x14ac:dyDescent="0.25">
      <c r="A117" s="78" t="s">
        <v>156</v>
      </c>
      <c r="B117" s="85" t="s">
        <v>294</v>
      </c>
      <c r="C117" s="86" t="s">
        <v>157</v>
      </c>
      <c r="D117" s="87">
        <v>0</v>
      </c>
      <c r="E117" s="79">
        <v>1898.9</v>
      </c>
      <c r="F117" s="79">
        <v>1898.9</v>
      </c>
    </row>
    <row r="118" spans="1:6" x14ac:dyDescent="0.25">
      <c r="A118" s="78" t="s">
        <v>141</v>
      </c>
      <c r="B118" s="85" t="s">
        <v>294</v>
      </c>
      <c r="C118" s="86" t="s">
        <v>157</v>
      </c>
      <c r="D118" s="87">
        <v>703</v>
      </c>
      <c r="E118" s="79">
        <v>1898.9</v>
      </c>
      <c r="F118" s="79">
        <v>1898.9</v>
      </c>
    </row>
    <row r="119" spans="1:6" x14ac:dyDescent="0.25">
      <c r="A119" s="78" t="s">
        <v>179</v>
      </c>
      <c r="B119" s="85" t="s">
        <v>294</v>
      </c>
      <c r="C119" s="86" t="s">
        <v>180</v>
      </c>
      <c r="D119" s="87">
        <v>0</v>
      </c>
      <c r="E119" s="79">
        <v>346.4</v>
      </c>
      <c r="F119" s="79">
        <v>346.3</v>
      </c>
    </row>
    <row r="120" spans="1:6" x14ac:dyDescent="0.25">
      <c r="A120" s="78" t="s">
        <v>141</v>
      </c>
      <c r="B120" s="85" t="s">
        <v>294</v>
      </c>
      <c r="C120" s="86" t="s">
        <v>180</v>
      </c>
      <c r="D120" s="87">
        <v>703</v>
      </c>
      <c r="E120" s="79">
        <v>346.4</v>
      </c>
      <c r="F120" s="79">
        <v>346.3</v>
      </c>
    </row>
    <row r="121" spans="1:6" ht="157.5" customHeight="1" x14ac:dyDescent="0.25">
      <c r="A121" s="78" t="s">
        <v>158</v>
      </c>
      <c r="B121" s="85" t="s">
        <v>295</v>
      </c>
      <c r="C121" s="86" t="s">
        <v>139</v>
      </c>
      <c r="D121" s="87">
        <v>0</v>
      </c>
      <c r="E121" s="79">
        <v>14647.5</v>
      </c>
      <c r="F121" s="79">
        <v>12274.3</v>
      </c>
    </row>
    <row r="122" spans="1:6" ht="63" customHeight="1" x14ac:dyDescent="0.25">
      <c r="A122" s="78" t="s">
        <v>154</v>
      </c>
      <c r="B122" s="85" t="s">
        <v>295</v>
      </c>
      <c r="C122" s="86" t="s">
        <v>155</v>
      </c>
      <c r="D122" s="87">
        <v>0</v>
      </c>
      <c r="E122" s="79">
        <v>14647.5</v>
      </c>
      <c r="F122" s="79">
        <v>12274.3</v>
      </c>
    </row>
    <row r="123" spans="1:6" x14ac:dyDescent="0.25">
      <c r="A123" s="78" t="s">
        <v>141</v>
      </c>
      <c r="B123" s="85" t="s">
        <v>295</v>
      </c>
      <c r="C123" s="86" t="s">
        <v>155</v>
      </c>
      <c r="D123" s="87">
        <v>703</v>
      </c>
      <c r="E123" s="79">
        <v>14647.5</v>
      </c>
      <c r="F123" s="79">
        <v>12274.3</v>
      </c>
    </row>
    <row r="124" spans="1:6" x14ac:dyDescent="0.25">
      <c r="A124" s="78" t="s">
        <v>280</v>
      </c>
      <c r="B124" s="85" t="s">
        <v>281</v>
      </c>
      <c r="C124" s="86" t="s">
        <v>139</v>
      </c>
      <c r="D124" s="87">
        <v>0</v>
      </c>
      <c r="E124" s="79">
        <v>4867</v>
      </c>
      <c r="F124" s="79">
        <v>3772.2</v>
      </c>
    </row>
    <row r="125" spans="1:6" ht="47.25" x14ac:dyDescent="0.25">
      <c r="A125" s="78" t="s">
        <v>282</v>
      </c>
      <c r="B125" s="85" t="s">
        <v>283</v>
      </c>
      <c r="C125" s="86" t="s">
        <v>139</v>
      </c>
      <c r="D125" s="87">
        <v>0</v>
      </c>
      <c r="E125" s="79">
        <v>4867</v>
      </c>
      <c r="F125" s="79">
        <v>3772.2</v>
      </c>
    </row>
    <row r="126" spans="1:6" ht="31.5" x14ac:dyDescent="0.25">
      <c r="A126" s="78" t="s">
        <v>156</v>
      </c>
      <c r="B126" s="85" t="s">
        <v>283</v>
      </c>
      <c r="C126" s="86" t="s">
        <v>157</v>
      </c>
      <c r="D126" s="87">
        <v>0</v>
      </c>
      <c r="E126" s="79">
        <v>4867</v>
      </c>
      <c r="F126" s="79">
        <v>3772.2</v>
      </c>
    </row>
    <row r="127" spans="1:6" x14ac:dyDescent="0.25">
      <c r="A127" s="78" t="s">
        <v>244</v>
      </c>
      <c r="B127" s="85" t="s">
        <v>283</v>
      </c>
      <c r="C127" s="86" t="s">
        <v>157</v>
      </c>
      <c r="D127" s="87">
        <v>702</v>
      </c>
      <c r="E127" s="79">
        <v>4867</v>
      </c>
      <c r="F127" s="79">
        <v>3772.2</v>
      </c>
    </row>
    <row r="128" spans="1:6" ht="47.25" x14ac:dyDescent="0.25">
      <c r="A128" s="78" t="s">
        <v>284</v>
      </c>
      <c r="B128" s="85" t="s">
        <v>285</v>
      </c>
      <c r="C128" s="86" t="s">
        <v>139</v>
      </c>
      <c r="D128" s="87">
        <v>0</v>
      </c>
      <c r="E128" s="79">
        <v>15834</v>
      </c>
      <c r="F128" s="79">
        <v>15685.9</v>
      </c>
    </row>
    <row r="129" spans="1:6" ht="31.5" x14ac:dyDescent="0.25">
      <c r="A129" s="78" t="s">
        <v>307</v>
      </c>
      <c r="B129" s="85" t="s">
        <v>308</v>
      </c>
      <c r="C129" s="86" t="s">
        <v>139</v>
      </c>
      <c r="D129" s="87">
        <v>0</v>
      </c>
      <c r="E129" s="79">
        <v>12104.2</v>
      </c>
      <c r="F129" s="79">
        <v>12017.4</v>
      </c>
    </row>
    <row r="130" spans="1:6" ht="31.5" x14ac:dyDescent="0.25">
      <c r="A130" s="78" t="s">
        <v>309</v>
      </c>
      <c r="B130" s="85" t="s">
        <v>310</v>
      </c>
      <c r="C130" s="86" t="s">
        <v>139</v>
      </c>
      <c r="D130" s="87">
        <v>0</v>
      </c>
      <c r="E130" s="79">
        <v>2559.3000000000002</v>
      </c>
      <c r="F130" s="79">
        <v>2711</v>
      </c>
    </row>
    <row r="131" spans="1:6" ht="63" customHeight="1" x14ac:dyDescent="0.25">
      <c r="A131" s="78" t="s">
        <v>154</v>
      </c>
      <c r="B131" s="85" t="s">
        <v>310</v>
      </c>
      <c r="C131" s="86" t="s">
        <v>155</v>
      </c>
      <c r="D131" s="87">
        <v>0</v>
      </c>
      <c r="E131" s="79">
        <v>2123.4</v>
      </c>
      <c r="F131" s="79">
        <v>2298.4</v>
      </c>
    </row>
    <row r="132" spans="1:6" x14ac:dyDescent="0.25">
      <c r="A132" s="78" t="s">
        <v>306</v>
      </c>
      <c r="B132" s="85" t="s">
        <v>310</v>
      </c>
      <c r="C132" s="86" t="s">
        <v>155</v>
      </c>
      <c r="D132" s="87">
        <v>709</v>
      </c>
      <c r="E132" s="79">
        <v>2123.4</v>
      </c>
      <c r="F132" s="79">
        <v>2298.4</v>
      </c>
    </row>
    <row r="133" spans="1:6" ht="31.5" x14ac:dyDescent="0.25">
      <c r="A133" s="78" t="s">
        <v>156</v>
      </c>
      <c r="B133" s="85" t="s">
        <v>310</v>
      </c>
      <c r="C133" s="86" t="s">
        <v>157</v>
      </c>
      <c r="D133" s="87">
        <v>0</v>
      </c>
      <c r="E133" s="79">
        <v>432.1</v>
      </c>
      <c r="F133" s="79">
        <v>408.8</v>
      </c>
    </row>
    <row r="134" spans="1:6" x14ac:dyDescent="0.25">
      <c r="A134" s="78" t="s">
        <v>306</v>
      </c>
      <c r="B134" s="85" t="s">
        <v>310</v>
      </c>
      <c r="C134" s="86" t="s">
        <v>157</v>
      </c>
      <c r="D134" s="87">
        <v>709</v>
      </c>
      <c r="E134" s="79">
        <v>432.1</v>
      </c>
      <c r="F134" s="79">
        <v>408.8</v>
      </c>
    </row>
    <row r="135" spans="1:6" x14ac:dyDescent="0.25">
      <c r="A135" s="78" t="s">
        <v>179</v>
      </c>
      <c r="B135" s="85" t="s">
        <v>310</v>
      </c>
      <c r="C135" s="86" t="s">
        <v>180</v>
      </c>
      <c r="D135" s="87">
        <v>0</v>
      </c>
      <c r="E135" s="79">
        <v>3.8</v>
      </c>
      <c r="F135" s="79">
        <v>3.8</v>
      </c>
    </row>
    <row r="136" spans="1:6" x14ac:dyDescent="0.25">
      <c r="A136" s="78" t="s">
        <v>306</v>
      </c>
      <c r="B136" s="85" t="s">
        <v>310</v>
      </c>
      <c r="C136" s="86" t="s">
        <v>180</v>
      </c>
      <c r="D136" s="87">
        <v>709</v>
      </c>
      <c r="E136" s="79">
        <v>3.8</v>
      </c>
      <c r="F136" s="79">
        <v>3.8</v>
      </c>
    </row>
    <row r="137" spans="1:6" ht="20.25" customHeight="1" x14ac:dyDescent="0.25">
      <c r="A137" s="78" t="s">
        <v>152</v>
      </c>
      <c r="B137" s="85" t="s">
        <v>311</v>
      </c>
      <c r="C137" s="86" t="s">
        <v>139</v>
      </c>
      <c r="D137" s="87">
        <v>0</v>
      </c>
      <c r="E137" s="79">
        <v>5200.1000000000004</v>
      </c>
      <c r="F137" s="79">
        <v>5665.6</v>
      </c>
    </row>
    <row r="138" spans="1:6" ht="63" customHeight="1" x14ac:dyDescent="0.25">
      <c r="A138" s="78" t="s">
        <v>154</v>
      </c>
      <c r="B138" s="85" t="s">
        <v>311</v>
      </c>
      <c r="C138" s="86" t="s">
        <v>155</v>
      </c>
      <c r="D138" s="87">
        <v>0</v>
      </c>
      <c r="E138" s="79">
        <v>4985</v>
      </c>
      <c r="F138" s="79">
        <v>5450.5</v>
      </c>
    </row>
    <row r="139" spans="1:6" x14ac:dyDescent="0.25">
      <c r="A139" s="78" t="s">
        <v>306</v>
      </c>
      <c r="B139" s="85" t="s">
        <v>311</v>
      </c>
      <c r="C139" s="86" t="s">
        <v>155</v>
      </c>
      <c r="D139" s="87">
        <v>709</v>
      </c>
      <c r="E139" s="79">
        <v>4985</v>
      </c>
      <c r="F139" s="79">
        <v>5450.5</v>
      </c>
    </row>
    <row r="140" spans="1:6" ht="31.5" x14ac:dyDescent="0.25">
      <c r="A140" s="78" t="s">
        <v>156</v>
      </c>
      <c r="B140" s="85" t="s">
        <v>311</v>
      </c>
      <c r="C140" s="86" t="s">
        <v>157</v>
      </c>
      <c r="D140" s="87">
        <v>0</v>
      </c>
      <c r="E140" s="79">
        <v>215.1</v>
      </c>
      <c r="F140" s="79">
        <v>215.1</v>
      </c>
    </row>
    <row r="141" spans="1:6" x14ac:dyDescent="0.25">
      <c r="A141" s="78" t="s">
        <v>306</v>
      </c>
      <c r="B141" s="85" t="s">
        <v>311</v>
      </c>
      <c r="C141" s="86" t="s">
        <v>157</v>
      </c>
      <c r="D141" s="87">
        <v>709</v>
      </c>
      <c r="E141" s="79">
        <v>215.1</v>
      </c>
      <c r="F141" s="79">
        <v>215.1</v>
      </c>
    </row>
    <row r="142" spans="1:6" ht="157.5" customHeight="1" x14ac:dyDescent="0.25">
      <c r="A142" s="78" t="s">
        <v>158</v>
      </c>
      <c r="B142" s="85" t="s">
        <v>312</v>
      </c>
      <c r="C142" s="86" t="s">
        <v>139</v>
      </c>
      <c r="D142" s="87">
        <v>0</v>
      </c>
      <c r="E142" s="79">
        <v>4344.8</v>
      </c>
      <c r="F142" s="79">
        <v>3640.8</v>
      </c>
    </row>
    <row r="143" spans="1:6" ht="63" customHeight="1" x14ac:dyDescent="0.25">
      <c r="A143" s="78" t="s">
        <v>154</v>
      </c>
      <c r="B143" s="85" t="s">
        <v>312</v>
      </c>
      <c r="C143" s="86" t="s">
        <v>155</v>
      </c>
      <c r="D143" s="87">
        <v>0</v>
      </c>
      <c r="E143" s="79">
        <v>4344.8</v>
      </c>
      <c r="F143" s="79">
        <v>3640.8</v>
      </c>
    </row>
    <row r="144" spans="1:6" x14ac:dyDescent="0.25">
      <c r="A144" s="78" t="s">
        <v>306</v>
      </c>
      <c r="B144" s="85" t="s">
        <v>312</v>
      </c>
      <c r="C144" s="86" t="s">
        <v>155</v>
      </c>
      <c r="D144" s="87">
        <v>709</v>
      </c>
      <c r="E144" s="79">
        <v>4344.8</v>
      </c>
      <c r="F144" s="79">
        <v>3640.8</v>
      </c>
    </row>
    <row r="145" spans="1:6" ht="31.5" x14ac:dyDescent="0.25">
      <c r="A145" s="78" t="s">
        <v>313</v>
      </c>
      <c r="B145" s="85" t="s">
        <v>314</v>
      </c>
      <c r="C145" s="86" t="s">
        <v>139</v>
      </c>
      <c r="D145" s="87">
        <v>0</v>
      </c>
      <c r="E145" s="79">
        <v>10</v>
      </c>
      <c r="F145" s="79">
        <v>10</v>
      </c>
    </row>
    <row r="146" spans="1:6" ht="63" x14ac:dyDescent="0.25">
      <c r="A146" s="78" t="s">
        <v>204</v>
      </c>
      <c r="B146" s="85" t="s">
        <v>315</v>
      </c>
      <c r="C146" s="86" t="s">
        <v>139</v>
      </c>
      <c r="D146" s="87">
        <v>0</v>
      </c>
      <c r="E146" s="79">
        <v>10</v>
      </c>
      <c r="F146" s="79">
        <v>10</v>
      </c>
    </row>
    <row r="147" spans="1:6" ht="31.5" x14ac:dyDescent="0.25">
      <c r="A147" s="78" t="s">
        <v>156</v>
      </c>
      <c r="B147" s="85" t="s">
        <v>315</v>
      </c>
      <c r="C147" s="86" t="s">
        <v>157</v>
      </c>
      <c r="D147" s="87">
        <v>0</v>
      </c>
      <c r="E147" s="79">
        <v>10</v>
      </c>
      <c r="F147" s="79">
        <v>10</v>
      </c>
    </row>
    <row r="148" spans="1:6" x14ac:dyDescent="0.25">
      <c r="A148" s="78" t="s">
        <v>306</v>
      </c>
      <c r="B148" s="85" t="s">
        <v>315</v>
      </c>
      <c r="C148" s="86" t="s">
        <v>157</v>
      </c>
      <c r="D148" s="87">
        <v>709</v>
      </c>
      <c r="E148" s="79">
        <v>10</v>
      </c>
      <c r="F148" s="79">
        <v>10</v>
      </c>
    </row>
    <row r="149" spans="1:6" ht="47.25" x14ac:dyDescent="0.25">
      <c r="A149" s="78" t="s">
        <v>286</v>
      </c>
      <c r="B149" s="85" t="s">
        <v>287</v>
      </c>
      <c r="C149" s="86" t="s">
        <v>139</v>
      </c>
      <c r="D149" s="87">
        <v>0</v>
      </c>
      <c r="E149" s="79">
        <v>1031.9000000000001</v>
      </c>
      <c r="F149" s="79">
        <v>1031.9000000000001</v>
      </c>
    </row>
    <row r="150" spans="1:6" ht="63" x14ac:dyDescent="0.25">
      <c r="A150" s="78" t="s">
        <v>288</v>
      </c>
      <c r="B150" s="85" t="s">
        <v>289</v>
      </c>
      <c r="C150" s="86" t="s">
        <v>139</v>
      </c>
      <c r="D150" s="87">
        <v>0</v>
      </c>
      <c r="E150" s="79">
        <v>1031.9000000000001</v>
      </c>
      <c r="F150" s="79">
        <v>1031.9000000000001</v>
      </c>
    </row>
    <row r="151" spans="1:6" ht="63" customHeight="1" x14ac:dyDescent="0.25">
      <c r="A151" s="78" t="s">
        <v>154</v>
      </c>
      <c r="B151" s="85" t="s">
        <v>289</v>
      </c>
      <c r="C151" s="86" t="s">
        <v>155</v>
      </c>
      <c r="D151" s="87">
        <v>0</v>
      </c>
      <c r="E151" s="79">
        <v>90</v>
      </c>
      <c r="F151" s="79">
        <v>90</v>
      </c>
    </row>
    <row r="152" spans="1:6" x14ac:dyDescent="0.25">
      <c r="A152" s="78" t="s">
        <v>306</v>
      </c>
      <c r="B152" s="85" t="s">
        <v>289</v>
      </c>
      <c r="C152" s="86" t="s">
        <v>155</v>
      </c>
      <c r="D152" s="87">
        <v>709</v>
      </c>
      <c r="E152" s="79">
        <v>90</v>
      </c>
      <c r="F152" s="79">
        <v>90</v>
      </c>
    </row>
    <row r="153" spans="1:6" ht="31.5" x14ac:dyDescent="0.25">
      <c r="A153" s="78" t="s">
        <v>156</v>
      </c>
      <c r="B153" s="85" t="s">
        <v>289</v>
      </c>
      <c r="C153" s="86" t="s">
        <v>157</v>
      </c>
      <c r="D153" s="87">
        <v>0</v>
      </c>
      <c r="E153" s="79">
        <v>907.9</v>
      </c>
      <c r="F153" s="79">
        <v>907.9</v>
      </c>
    </row>
    <row r="154" spans="1:6" x14ac:dyDescent="0.25">
      <c r="A154" s="78" t="s">
        <v>306</v>
      </c>
      <c r="B154" s="85" t="s">
        <v>289</v>
      </c>
      <c r="C154" s="86" t="s">
        <v>157</v>
      </c>
      <c r="D154" s="87">
        <v>709</v>
      </c>
      <c r="E154" s="79">
        <v>907.9</v>
      </c>
      <c r="F154" s="79">
        <v>907.9</v>
      </c>
    </row>
    <row r="155" spans="1:6" x14ac:dyDescent="0.25">
      <c r="A155" s="78" t="s">
        <v>150</v>
      </c>
      <c r="B155" s="85" t="s">
        <v>289</v>
      </c>
      <c r="C155" s="86" t="s">
        <v>151</v>
      </c>
      <c r="D155" s="87">
        <v>0</v>
      </c>
      <c r="E155" s="79">
        <v>34</v>
      </c>
      <c r="F155" s="79">
        <v>34</v>
      </c>
    </row>
    <row r="156" spans="1:6" x14ac:dyDescent="0.25">
      <c r="A156" s="78" t="s">
        <v>244</v>
      </c>
      <c r="B156" s="85" t="s">
        <v>289</v>
      </c>
      <c r="C156" s="86" t="s">
        <v>151</v>
      </c>
      <c r="D156" s="87">
        <v>702</v>
      </c>
      <c r="E156" s="79">
        <v>9</v>
      </c>
      <c r="F156" s="79">
        <v>9</v>
      </c>
    </row>
    <row r="157" spans="1:6" x14ac:dyDescent="0.25">
      <c r="A157" s="78" t="s">
        <v>306</v>
      </c>
      <c r="B157" s="85" t="s">
        <v>289</v>
      </c>
      <c r="C157" s="86" t="s">
        <v>151</v>
      </c>
      <c r="D157" s="87">
        <v>709</v>
      </c>
      <c r="E157" s="79">
        <v>25</v>
      </c>
      <c r="F157" s="79">
        <v>25</v>
      </c>
    </row>
    <row r="158" spans="1:6" ht="31.5" x14ac:dyDescent="0.25">
      <c r="A158" s="78" t="s">
        <v>301</v>
      </c>
      <c r="B158" s="85" t="s">
        <v>302</v>
      </c>
      <c r="C158" s="86" t="s">
        <v>139</v>
      </c>
      <c r="D158" s="87">
        <v>0</v>
      </c>
      <c r="E158" s="79">
        <v>2687.9</v>
      </c>
      <c r="F158" s="79">
        <v>2626.6</v>
      </c>
    </row>
    <row r="159" spans="1:6" ht="31.5" x14ac:dyDescent="0.25">
      <c r="A159" s="78" t="s">
        <v>234</v>
      </c>
      <c r="B159" s="85" t="s">
        <v>303</v>
      </c>
      <c r="C159" s="86" t="s">
        <v>139</v>
      </c>
      <c r="D159" s="87">
        <v>0</v>
      </c>
      <c r="E159" s="79">
        <v>264.3</v>
      </c>
      <c r="F159" s="79">
        <v>264.3</v>
      </c>
    </row>
    <row r="160" spans="1:6" ht="31.5" x14ac:dyDescent="0.25">
      <c r="A160" s="78" t="s">
        <v>156</v>
      </c>
      <c r="B160" s="85" t="s">
        <v>303</v>
      </c>
      <c r="C160" s="86" t="s">
        <v>157</v>
      </c>
      <c r="D160" s="87">
        <v>0</v>
      </c>
      <c r="E160" s="79">
        <v>264.3</v>
      </c>
      <c r="F160" s="79">
        <v>264.3</v>
      </c>
    </row>
    <row r="161" spans="1:6" x14ac:dyDescent="0.25">
      <c r="A161" s="78" t="s">
        <v>300</v>
      </c>
      <c r="B161" s="85" t="s">
        <v>303</v>
      </c>
      <c r="C161" s="86" t="s">
        <v>157</v>
      </c>
      <c r="D161" s="87">
        <v>707</v>
      </c>
      <c r="E161" s="79">
        <v>264.3</v>
      </c>
      <c r="F161" s="79">
        <v>264.3</v>
      </c>
    </row>
    <row r="162" spans="1:6" ht="78.75" x14ac:dyDescent="0.25">
      <c r="A162" s="78" t="s">
        <v>304</v>
      </c>
      <c r="B162" s="85" t="s">
        <v>305</v>
      </c>
      <c r="C162" s="86" t="s">
        <v>139</v>
      </c>
      <c r="D162" s="87">
        <v>0</v>
      </c>
      <c r="E162" s="79">
        <v>2423.6</v>
      </c>
      <c r="F162" s="79">
        <v>2362.3000000000002</v>
      </c>
    </row>
    <row r="163" spans="1:6" ht="31.5" x14ac:dyDescent="0.25">
      <c r="A163" s="78" t="s">
        <v>156</v>
      </c>
      <c r="B163" s="85" t="s">
        <v>305</v>
      </c>
      <c r="C163" s="86" t="s">
        <v>157</v>
      </c>
      <c r="D163" s="87">
        <v>0</v>
      </c>
      <c r="E163" s="79">
        <v>2423.6</v>
      </c>
      <c r="F163" s="79">
        <v>2362.3000000000002</v>
      </c>
    </row>
    <row r="164" spans="1:6" x14ac:dyDescent="0.25">
      <c r="A164" s="78" t="s">
        <v>300</v>
      </c>
      <c r="B164" s="85" t="s">
        <v>305</v>
      </c>
      <c r="C164" s="86" t="s">
        <v>157</v>
      </c>
      <c r="D164" s="87">
        <v>707</v>
      </c>
      <c r="E164" s="79">
        <v>2423.6</v>
      </c>
      <c r="F164" s="79">
        <v>2362.3000000000002</v>
      </c>
    </row>
    <row r="165" spans="1:6" s="75" customFormat="1" ht="47.25" x14ac:dyDescent="0.25">
      <c r="A165" s="76" t="s">
        <v>142</v>
      </c>
      <c r="B165" s="89" t="s">
        <v>143</v>
      </c>
      <c r="C165" s="90" t="s">
        <v>139</v>
      </c>
      <c r="D165" s="91">
        <v>0</v>
      </c>
      <c r="E165" s="77">
        <v>47622.3</v>
      </c>
      <c r="F165" s="77">
        <v>41073.300000000003</v>
      </c>
    </row>
    <row r="166" spans="1:6" ht="47.25" x14ac:dyDescent="0.25">
      <c r="A166" s="78" t="s">
        <v>144</v>
      </c>
      <c r="B166" s="85" t="s">
        <v>145</v>
      </c>
      <c r="C166" s="86" t="s">
        <v>139</v>
      </c>
      <c r="D166" s="87">
        <v>0</v>
      </c>
      <c r="E166" s="79">
        <v>46038.5</v>
      </c>
      <c r="F166" s="79">
        <v>39507.4</v>
      </c>
    </row>
    <row r="167" spans="1:6" x14ac:dyDescent="0.25">
      <c r="A167" s="78" t="s">
        <v>169</v>
      </c>
      <c r="B167" s="85" t="s">
        <v>170</v>
      </c>
      <c r="C167" s="86" t="s">
        <v>139</v>
      </c>
      <c r="D167" s="87">
        <v>0</v>
      </c>
      <c r="E167" s="79">
        <v>2344.3000000000002</v>
      </c>
      <c r="F167" s="79">
        <v>2339.4</v>
      </c>
    </row>
    <row r="168" spans="1:6" ht="31.5" x14ac:dyDescent="0.25">
      <c r="A168" s="78" t="s">
        <v>171</v>
      </c>
      <c r="B168" s="85" t="s">
        <v>172</v>
      </c>
      <c r="C168" s="86" t="s">
        <v>139</v>
      </c>
      <c r="D168" s="87">
        <v>0</v>
      </c>
      <c r="E168" s="79">
        <v>10</v>
      </c>
      <c r="F168" s="79">
        <v>10</v>
      </c>
    </row>
    <row r="169" spans="1:6" ht="31.5" x14ac:dyDescent="0.25">
      <c r="A169" s="78" t="s">
        <v>156</v>
      </c>
      <c r="B169" s="85" t="s">
        <v>172</v>
      </c>
      <c r="C169" s="86" t="s">
        <v>157</v>
      </c>
      <c r="D169" s="87">
        <v>0</v>
      </c>
      <c r="E169" s="79">
        <v>10</v>
      </c>
      <c r="F169" s="79">
        <v>10</v>
      </c>
    </row>
    <row r="170" spans="1:6" ht="31.5" x14ac:dyDescent="0.25">
      <c r="A170" s="78" t="s">
        <v>168</v>
      </c>
      <c r="B170" s="85" t="s">
        <v>172</v>
      </c>
      <c r="C170" s="86" t="s">
        <v>157</v>
      </c>
      <c r="D170" s="87">
        <v>705</v>
      </c>
      <c r="E170" s="79">
        <v>10</v>
      </c>
      <c r="F170" s="79">
        <v>10</v>
      </c>
    </row>
    <row r="171" spans="1:6" ht="19.5" customHeight="1" x14ac:dyDescent="0.25">
      <c r="A171" s="78" t="s">
        <v>152</v>
      </c>
      <c r="B171" s="85" t="s">
        <v>178</v>
      </c>
      <c r="C171" s="86" t="s">
        <v>139</v>
      </c>
      <c r="D171" s="87">
        <v>0</v>
      </c>
      <c r="E171" s="79">
        <v>1585</v>
      </c>
      <c r="F171" s="79">
        <v>1701.4</v>
      </c>
    </row>
    <row r="172" spans="1:6" ht="63" customHeight="1" x14ac:dyDescent="0.25">
      <c r="A172" s="78" t="s">
        <v>154</v>
      </c>
      <c r="B172" s="85" t="s">
        <v>178</v>
      </c>
      <c r="C172" s="86" t="s">
        <v>155</v>
      </c>
      <c r="D172" s="87">
        <v>0</v>
      </c>
      <c r="E172" s="79">
        <v>1378.9</v>
      </c>
      <c r="F172" s="79">
        <v>1492.3</v>
      </c>
    </row>
    <row r="173" spans="1:6" x14ac:dyDescent="0.25">
      <c r="A173" s="78" t="s">
        <v>177</v>
      </c>
      <c r="B173" s="85" t="s">
        <v>178</v>
      </c>
      <c r="C173" s="86" t="s">
        <v>155</v>
      </c>
      <c r="D173" s="87">
        <v>801</v>
      </c>
      <c r="E173" s="79">
        <v>1378.9</v>
      </c>
      <c r="F173" s="79">
        <v>1492.3</v>
      </c>
    </row>
    <row r="174" spans="1:6" ht="31.5" x14ac:dyDescent="0.25">
      <c r="A174" s="78" t="s">
        <v>156</v>
      </c>
      <c r="B174" s="85" t="s">
        <v>178</v>
      </c>
      <c r="C174" s="86" t="s">
        <v>157</v>
      </c>
      <c r="D174" s="87">
        <v>0</v>
      </c>
      <c r="E174" s="79">
        <v>198.7</v>
      </c>
      <c r="F174" s="79">
        <v>201.7</v>
      </c>
    </row>
    <row r="175" spans="1:6" x14ac:dyDescent="0.25">
      <c r="A175" s="78" t="s">
        <v>177</v>
      </c>
      <c r="B175" s="85" t="s">
        <v>178</v>
      </c>
      <c r="C175" s="86" t="s">
        <v>157</v>
      </c>
      <c r="D175" s="87">
        <v>801</v>
      </c>
      <c r="E175" s="79">
        <v>198.7</v>
      </c>
      <c r="F175" s="79">
        <v>201.7</v>
      </c>
    </row>
    <row r="176" spans="1:6" x14ac:dyDescent="0.25">
      <c r="A176" s="78" t="s">
        <v>179</v>
      </c>
      <c r="B176" s="85" t="s">
        <v>178</v>
      </c>
      <c r="C176" s="86" t="s">
        <v>180</v>
      </c>
      <c r="D176" s="87">
        <v>0</v>
      </c>
      <c r="E176" s="79">
        <v>7.4</v>
      </c>
      <c r="F176" s="79">
        <v>7.4</v>
      </c>
    </row>
    <row r="177" spans="1:6" x14ac:dyDescent="0.25">
      <c r="A177" s="78" t="s">
        <v>177</v>
      </c>
      <c r="B177" s="85" t="s">
        <v>178</v>
      </c>
      <c r="C177" s="86" t="s">
        <v>180</v>
      </c>
      <c r="D177" s="87">
        <v>801</v>
      </c>
      <c r="E177" s="79">
        <v>7.4</v>
      </c>
      <c r="F177" s="79">
        <v>7.4</v>
      </c>
    </row>
    <row r="178" spans="1:6" ht="157.5" customHeight="1" x14ac:dyDescent="0.25">
      <c r="A178" s="78" t="s">
        <v>158</v>
      </c>
      <c r="B178" s="85" t="s">
        <v>181</v>
      </c>
      <c r="C178" s="86" t="s">
        <v>139</v>
      </c>
      <c r="D178" s="87">
        <v>0</v>
      </c>
      <c r="E178" s="79">
        <v>749.3</v>
      </c>
      <c r="F178" s="79">
        <v>628</v>
      </c>
    </row>
    <row r="179" spans="1:6" ht="63" customHeight="1" x14ac:dyDescent="0.25">
      <c r="A179" s="78" t="s">
        <v>154</v>
      </c>
      <c r="B179" s="85" t="s">
        <v>181</v>
      </c>
      <c r="C179" s="86" t="s">
        <v>155</v>
      </c>
      <c r="D179" s="87">
        <v>0</v>
      </c>
      <c r="E179" s="79">
        <v>749.3</v>
      </c>
      <c r="F179" s="79">
        <v>628</v>
      </c>
    </row>
    <row r="180" spans="1:6" x14ac:dyDescent="0.25">
      <c r="A180" s="78" t="s">
        <v>177</v>
      </c>
      <c r="B180" s="85" t="s">
        <v>181</v>
      </c>
      <c r="C180" s="86" t="s">
        <v>155</v>
      </c>
      <c r="D180" s="87">
        <v>801</v>
      </c>
      <c r="E180" s="79">
        <v>749.3</v>
      </c>
      <c r="F180" s="79">
        <v>628</v>
      </c>
    </row>
    <row r="181" spans="1:6" ht="31.5" x14ac:dyDescent="0.25">
      <c r="A181" s="78" t="s">
        <v>183</v>
      </c>
      <c r="B181" s="85" t="s">
        <v>184</v>
      </c>
      <c r="C181" s="86" t="s">
        <v>139</v>
      </c>
      <c r="D181" s="87">
        <v>0</v>
      </c>
      <c r="E181" s="79">
        <v>18472.7</v>
      </c>
      <c r="F181" s="79">
        <v>18410.8</v>
      </c>
    </row>
    <row r="182" spans="1:6" ht="18" customHeight="1" x14ac:dyDescent="0.25">
      <c r="A182" s="78" t="s">
        <v>152</v>
      </c>
      <c r="B182" s="85" t="s">
        <v>185</v>
      </c>
      <c r="C182" s="86" t="s">
        <v>139</v>
      </c>
      <c r="D182" s="87">
        <v>0</v>
      </c>
      <c r="E182" s="79">
        <v>12653.5</v>
      </c>
      <c r="F182" s="79">
        <v>13523.4</v>
      </c>
    </row>
    <row r="183" spans="1:6" ht="63" customHeight="1" x14ac:dyDescent="0.25">
      <c r="A183" s="78" t="s">
        <v>154</v>
      </c>
      <c r="B183" s="85" t="s">
        <v>185</v>
      </c>
      <c r="C183" s="86" t="s">
        <v>155</v>
      </c>
      <c r="D183" s="87">
        <v>0</v>
      </c>
      <c r="E183" s="79">
        <v>10530</v>
      </c>
      <c r="F183" s="79">
        <v>11399.9</v>
      </c>
    </row>
    <row r="184" spans="1:6" x14ac:dyDescent="0.25">
      <c r="A184" s="78" t="s">
        <v>177</v>
      </c>
      <c r="B184" s="85" t="s">
        <v>185</v>
      </c>
      <c r="C184" s="86" t="s">
        <v>155</v>
      </c>
      <c r="D184" s="87">
        <v>801</v>
      </c>
      <c r="E184" s="79">
        <v>10530</v>
      </c>
      <c r="F184" s="79">
        <v>11399.9</v>
      </c>
    </row>
    <row r="185" spans="1:6" ht="31.5" x14ac:dyDescent="0.25">
      <c r="A185" s="78" t="s">
        <v>156</v>
      </c>
      <c r="B185" s="85" t="s">
        <v>185</v>
      </c>
      <c r="C185" s="86" t="s">
        <v>157</v>
      </c>
      <c r="D185" s="87">
        <v>0</v>
      </c>
      <c r="E185" s="79">
        <v>2110.4</v>
      </c>
      <c r="F185" s="79">
        <v>2110.4</v>
      </c>
    </row>
    <row r="186" spans="1:6" x14ac:dyDescent="0.25">
      <c r="A186" s="78" t="s">
        <v>177</v>
      </c>
      <c r="B186" s="85" t="s">
        <v>185</v>
      </c>
      <c r="C186" s="86" t="s">
        <v>157</v>
      </c>
      <c r="D186" s="87">
        <v>801</v>
      </c>
      <c r="E186" s="79">
        <v>2110.4</v>
      </c>
      <c r="F186" s="79">
        <v>2110.4</v>
      </c>
    </row>
    <row r="187" spans="1:6" x14ac:dyDescent="0.25">
      <c r="A187" s="78" t="s">
        <v>179</v>
      </c>
      <c r="B187" s="85" t="s">
        <v>185</v>
      </c>
      <c r="C187" s="86" t="s">
        <v>180</v>
      </c>
      <c r="D187" s="87">
        <v>0</v>
      </c>
      <c r="E187" s="79">
        <v>13.1</v>
      </c>
      <c r="F187" s="79">
        <v>13.1</v>
      </c>
    </row>
    <row r="188" spans="1:6" x14ac:dyDescent="0.25">
      <c r="A188" s="78" t="s">
        <v>177</v>
      </c>
      <c r="B188" s="85" t="s">
        <v>185</v>
      </c>
      <c r="C188" s="86" t="s">
        <v>180</v>
      </c>
      <c r="D188" s="87">
        <v>801</v>
      </c>
      <c r="E188" s="79">
        <v>13.1</v>
      </c>
      <c r="F188" s="79">
        <v>13.1</v>
      </c>
    </row>
    <row r="189" spans="1:6" ht="157.5" customHeight="1" x14ac:dyDescent="0.25">
      <c r="A189" s="78" t="s">
        <v>158</v>
      </c>
      <c r="B189" s="85" t="s">
        <v>186</v>
      </c>
      <c r="C189" s="86" t="s">
        <v>139</v>
      </c>
      <c r="D189" s="87">
        <v>0</v>
      </c>
      <c r="E189" s="79">
        <v>5745.1</v>
      </c>
      <c r="F189" s="79">
        <v>4814.3</v>
      </c>
    </row>
    <row r="190" spans="1:6" ht="63" customHeight="1" x14ac:dyDescent="0.25">
      <c r="A190" s="78" t="s">
        <v>154</v>
      </c>
      <c r="B190" s="85" t="s">
        <v>186</v>
      </c>
      <c r="C190" s="86" t="s">
        <v>155</v>
      </c>
      <c r="D190" s="87">
        <v>0</v>
      </c>
      <c r="E190" s="79">
        <v>5745.1</v>
      </c>
      <c r="F190" s="79">
        <v>4814.3</v>
      </c>
    </row>
    <row r="191" spans="1:6" x14ac:dyDescent="0.25">
      <c r="A191" s="78" t="s">
        <v>177</v>
      </c>
      <c r="B191" s="85" t="s">
        <v>186</v>
      </c>
      <c r="C191" s="86" t="s">
        <v>155</v>
      </c>
      <c r="D191" s="87">
        <v>801</v>
      </c>
      <c r="E191" s="79">
        <v>5745.1</v>
      </c>
      <c r="F191" s="79">
        <v>4814.3</v>
      </c>
    </row>
    <row r="192" spans="1:6" ht="31.5" x14ac:dyDescent="0.25">
      <c r="A192" s="78" t="s">
        <v>187</v>
      </c>
      <c r="B192" s="85" t="s">
        <v>188</v>
      </c>
      <c r="C192" s="86" t="s">
        <v>139</v>
      </c>
      <c r="D192" s="87">
        <v>0</v>
      </c>
      <c r="E192" s="79">
        <v>74.099999999999994</v>
      </c>
      <c r="F192" s="79">
        <v>73.099999999999994</v>
      </c>
    </row>
    <row r="193" spans="1:6" ht="31.5" x14ac:dyDescent="0.25">
      <c r="A193" s="78" t="s">
        <v>156</v>
      </c>
      <c r="B193" s="85" t="s">
        <v>188</v>
      </c>
      <c r="C193" s="86" t="s">
        <v>157</v>
      </c>
      <c r="D193" s="87">
        <v>0</v>
      </c>
      <c r="E193" s="79">
        <v>74.099999999999994</v>
      </c>
      <c r="F193" s="79">
        <v>73.099999999999994</v>
      </c>
    </row>
    <row r="194" spans="1:6" x14ac:dyDescent="0.25">
      <c r="A194" s="78" t="s">
        <v>177</v>
      </c>
      <c r="B194" s="85" t="s">
        <v>188</v>
      </c>
      <c r="C194" s="86" t="s">
        <v>157</v>
      </c>
      <c r="D194" s="87">
        <v>801</v>
      </c>
      <c r="E194" s="79">
        <v>74.099999999999994</v>
      </c>
      <c r="F194" s="79">
        <v>73.099999999999994</v>
      </c>
    </row>
    <row r="195" spans="1:6" ht="31.5" x14ac:dyDescent="0.25">
      <c r="A195" s="78" t="s">
        <v>173</v>
      </c>
      <c r="B195" s="85" t="s">
        <v>174</v>
      </c>
      <c r="C195" s="86" t="s">
        <v>139</v>
      </c>
      <c r="D195" s="87">
        <v>0</v>
      </c>
      <c r="E195" s="79">
        <v>10740.8</v>
      </c>
      <c r="F195" s="79">
        <v>10705.6</v>
      </c>
    </row>
    <row r="196" spans="1:6" ht="47.25" x14ac:dyDescent="0.25">
      <c r="A196" s="78" t="s">
        <v>192</v>
      </c>
      <c r="B196" s="85" t="s">
        <v>193</v>
      </c>
      <c r="C196" s="86" t="s">
        <v>139</v>
      </c>
      <c r="D196" s="87">
        <v>0</v>
      </c>
      <c r="E196" s="79">
        <v>222</v>
      </c>
      <c r="F196" s="79">
        <v>222</v>
      </c>
    </row>
    <row r="197" spans="1:6" ht="31.5" x14ac:dyDescent="0.25">
      <c r="A197" s="78" t="s">
        <v>156</v>
      </c>
      <c r="B197" s="85" t="s">
        <v>193</v>
      </c>
      <c r="C197" s="86" t="s">
        <v>157</v>
      </c>
      <c r="D197" s="87">
        <v>0</v>
      </c>
      <c r="E197" s="79">
        <v>222</v>
      </c>
      <c r="F197" s="79">
        <v>222</v>
      </c>
    </row>
    <row r="198" spans="1:6" x14ac:dyDescent="0.25">
      <c r="A198" s="78" t="s">
        <v>177</v>
      </c>
      <c r="B198" s="85" t="s">
        <v>193</v>
      </c>
      <c r="C198" s="86" t="s">
        <v>157</v>
      </c>
      <c r="D198" s="87">
        <v>801</v>
      </c>
      <c r="E198" s="79">
        <v>222</v>
      </c>
      <c r="F198" s="79">
        <v>222</v>
      </c>
    </row>
    <row r="199" spans="1:6" ht="31.5" x14ac:dyDescent="0.25">
      <c r="A199" s="78" t="s">
        <v>171</v>
      </c>
      <c r="B199" s="85" t="s">
        <v>175</v>
      </c>
      <c r="C199" s="86" t="s">
        <v>139</v>
      </c>
      <c r="D199" s="87">
        <v>0</v>
      </c>
      <c r="E199" s="79">
        <v>10</v>
      </c>
      <c r="F199" s="79">
        <v>10</v>
      </c>
    </row>
    <row r="200" spans="1:6" ht="31.5" x14ac:dyDescent="0.25">
      <c r="A200" s="78" t="s">
        <v>156</v>
      </c>
      <c r="B200" s="85" t="s">
        <v>175</v>
      </c>
      <c r="C200" s="86" t="s">
        <v>157</v>
      </c>
      <c r="D200" s="87">
        <v>0</v>
      </c>
      <c r="E200" s="79">
        <v>10</v>
      </c>
      <c r="F200" s="79">
        <v>10</v>
      </c>
    </row>
    <row r="201" spans="1:6" ht="31.5" x14ac:dyDescent="0.25">
      <c r="A201" s="78" t="s">
        <v>168</v>
      </c>
      <c r="B201" s="85" t="s">
        <v>175</v>
      </c>
      <c r="C201" s="86" t="s">
        <v>157</v>
      </c>
      <c r="D201" s="87">
        <v>705</v>
      </c>
      <c r="E201" s="79">
        <v>10</v>
      </c>
      <c r="F201" s="79">
        <v>10</v>
      </c>
    </row>
    <row r="202" spans="1:6" ht="18" customHeight="1" x14ac:dyDescent="0.25">
      <c r="A202" s="78" t="s">
        <v>152</v>
      </c>
      <c r="B202" s="85" t="s">
        <v>194</v>
      </c>
      <c r="C202" s="86" t="s">
        <v>139</v>
      </c>
      <c r="D202" s="87">
        <v>0</v>
      </c>
      <c r="E202" s="79">
        <v>7095.1</v>
      </c>
      <c r="F202" s="79">
        <v>7613</v>
      </c>
    </row>
    <row r="203" spans="1:6" ht="63" customHeight="1" x14ac:dyDescent="0.25">
      <c r="A203" s="78" t="s">
        <v>154</v>
      </c>
      <c r="B203" s="85" t="s">
        <v>194</v>
      </c>
      <c r="C203" s="86" t="s">
        <v>155</v>
      </c>
      <c r="D203" s="87">
        <v>0</v>
      </c>
      <c r="E203" s="79">
        <v>6261.1</v>
      </c>
      <c r="F203" s="79">
        <v>6778</v>
      </c>
    </row>
    <row r="204" spans="1:6" x14ac:dyDescent="0.25">
      <c r="A204" s="78" t="s">
        <v>177</v>
      </c>
      <c r="B204" s="85" t="s">
        <v>194</v>
      </c>
      <c r="C204" s="86" t="s">
        <v>155</v>
      </c>
      <c r="D204" s="87">
        <v>801</v>
      </c>
      <c r="E204" s="79">
        <v>6261.1</v>
      </c>
      <c r="F204" s="79">
        <v>6778</v>
      </c>
    </row>
    <row r="205" spans="1:6" ht="31.5" x14ac:dyDescent="0.25">
      <c r="A205" s="78" t="s">
        <v>156</v>
      </c>
      <c r="B205" s="85" t="s">
        <v>194</v>
      </c>
      <c r="C205" s="86" t="s">
        <v>157</v>
      </c>
      <c r="D205" s="87">
        <v>0</v>
      </c>
      <c r="E205" s="79">
        <v>814.2</v>
      </c>
      <c r="F205" s="79">
        <v>815.2</v>
      </c>
    </row>
    <row r="206" spans="1:6" x14ac:dyDescent="0.25">
      <c r="A206" s="78" t="s">
        <v>177</v>
      </c>
      <c r="B206" s="85" t="s">
        <v>194</v>
      </c>
      <c r="C206" s="86" t="s">
        <v>157</v>
      </c>
      <c r="D206" s="87">
        <v>801</v>
      </c>
      <c r="E206" s="79">
        <v>814.2</v>
      </c>
      <c r="F206" s="79">
        <v>815.2</v>
      </c>
    </row>
    <row r="207" spans="1:6" x14ac:dyDescent="0.25">
      <c r="A207" s="78" t="s">
        <v>179</v>
      </c>
      <c r="B207" s="85" t="s">
        <v>194</v>
      </c>
      <c r="C207" s="86" t="s">
        <v>180</v>
      </c>
      <c r="D207" s="87">
        <v>0</v>
      </c>
      <c r="E207" s="79">
        <v>19.8</v>
      </c>
      <c r="F207" s="79">
        <v>19.8</v>
      </c>
    </row>
    <row r="208" spans="1:6" x14ac:dyDescent="0.25">
      <c r="A208" s="78" t="s">
        <v>177</v>
      </c>
      <c r="B208" s="85" t="s">
        <v>194</v>
      </c>
      <c r="C208" s="86" t="s">
        <v>180</v>
      </c>
      <c r="D208" s="87">
        <v>801</v>
      </c>
      <c r="E208" s="79">
        <v>19.8</v>
      </c>
      <c r="F208" s="79">
        <v>19.8</v>
      </c>
    </row>
    <row r="209" spans="1:6" ht="157.5" customHeight="1" x14ac:dyDescent="0.25">
      <c r="A209" s="78" t="s">
        <v>158</v>
      </c>
      <c r="B209" s="85" t="s">
        <v>195</v>
      </c>
      <c r="C209" s="86" t="s">
        <v>139</v>
      </c>
      <c r="D209" s="87">
        <v>0</v>
      </c>
      <c r="E209" s="79">
        <v>3413.7</v>
      </c>
      <c r="F209" s="79">
        <v>2860.6</v>
      </c>
    </row>
    <row r="210" spans="1:6" ht="63" customHeight="1" x14ac:dyDescent="0.25">
      <c r="A210" s="78" t="s">
        <v>154</v>
      </c>
      <c r="B210" s="85" t="s">
        <v>195</v>
      </c>
      <c r="C210" s="86" t="s">
        <v>155</v>
      </c>
      <c r="D210" s="87">
        <v>0</v>
      </c>
      <c r="E210" s="79">
        <v>3413.7</v>
      </c>
      <c r="F210" s="79">
        <v>2860.6</v>
      </c>
    </row>
    <row r="211" spans="1:6" x14ac:dyDescent="0.25">
      <c r="A211" s="78" t="s">
        <v>177</v>
      </c>
      <c r="B211" s="85" t="s">
        <v>195</v>
      </c>
      <c r="C211" s="86" t="s">
        <v>155</v>
      </c>
      <c r="D211" s="87">
        <v>801</v>
      </c>
      <c r="E211" s="79">
        <v>3413.7</v>
      </c>
      <c r="F211" s="79">
        <v>2860.6</v>
      </c>
    </row>
    <row r="212" spans="1:6" ht="31.5" x14ac:dyDescent="0.25">
      <c r="A212" s="78" t="s">
        <v>146</v>
      </c>
      <c r="B212" s="85" t="s">
        <v>147</v>
      </c>
      <c r="C212" s="86" t="s">
        <v>139</v>
      </c>
      <c r="D212" s="87">
        <v>0</v>
      </c>
      <c r="E212" s="79">
        <v>14180.7</v>
      </c>
      <c r="F212" s="79">
        <v>8051.6</v>
      </c>
    </row>
    <row r="213" spans="1:6" x14ac:dyDescent="0.25">
      <c r="A213" s="78" t="s">
        <v>148</v>
      </c>
      <c r="B213" s="85" t="s">
        <v>149</v>
      </c>
      <c r="C213" s="86" t="s">
        <v>139</v>
      </c>
      <c r="D213" s="87">
        <v>0</v>
      </c>
      <c r="E213" s="79">
        <v>21</v>
      </c>
      <c r="F213" s="79">
        <v>21</v>
      </c>
    </row>
    <row r="214" spans="1:6" x14ac:dyDescent="0.25">
      <c r="A214" s="78" t="s">
        <v>150</v>
      </c>
      <c r="B214" s="85" t="s">
        <v>149</v>
      </c>
      <c r="C214" s="86" t="s">
        <v>151</v>
      </c>
      <c r="D214" s="87">
        <v>0</v>
      </c>
      <c r="E214" s="79">
        <v>21</v>
      </c>
      <c r="F214" s="79">
        <v>21</v>
      </c>
    </row>
    <row r="215" spans="1:6" x14ac:dyDescent="0.25">
      <c r="A215" s="78" t="s">
        <v>141</v>
      </c>
      <c r="B215" s="85" t="s">
        <v>149</v>
      </c>
      <c r="C215" s="86" t="s">
        <v>151</v>
      </c>
      <c r="D215" s="87">
        <v>703</v>
      </c>
      <c r="E215" s="79">
        <v>21</v>
      </c>
      <c r="F215" s="79">
        <v>21</v>
      </c>
    </row>
    <row r="216" spans="1:6" ht="17.25" customHeight="1" x14ac:dyDescent="0.25">
      <c r="A216" s="78" t="s">
        <v>152</v>
      </c>
      <c r="B216" s="85" t="s">
        <v>153</v>
      </c>
      <c r="C216" s="86" t="s">
        <v>139</v>
      </c>
      <c r="D216" s="87">
        <v>0</v>
      </c>
      <c r="E216" s="79">
        <v>5451.3</v>
      </c>
      <c r="F216" s="79">
        <v>5761</v>
      </c>
    </row>
    <row r="217" spans="1:6" ht="63" customHeight="1" x14ac:dyDescent="0.25">
      <c r="A217" s="78" t="s">
        <v>154</v>
      </c>
      <c r="B217" s="85" t="s">
        <v>153</v>
      </c>
      <c r="C217" s="86" t="s">
        <v>155</v>
      </c>
      <c r="D217" s="87">
        <v>0</v>
      </c>
      <c r="E217" s="79">
        <v>5068.6000000000004</v>
      </c>
      <c r="F217" s="79">
        <v>5377.3</v>
      </c>
    </row>
    <row r="218" spans="1:6" x14ac:dyDescent="0.25">
      <c r="A218" s="78" t="s">
        <v>141</v>
      </c>
      <c r="B218" s="85" t="s">
        <v>153</v>
      </c>
      <c r="C218" s="86" t="s">
        <v>155</v>
      </c>
      <c r="D218" s="87">
        <v>703</v>
      </c>
      <c r="E218" s="79">
        <v>5068.6000000000004</v>
      </c>
      <c r="F218" s="79">
        <v>5377.3</v>
      </c>
    </row>
    <row r="219" spans="1:6" ht="31.5" x14ac:dyDescent="0.25">
      <c r="A219" s="78" t="s">
        <v>156</v>
      </c>
      <c r="B219" s="85" t="s">
        <v>153</v>
      </c>
      <c r="C219" s="86" t="s">
        <v>157</v>
      </c>
      <c r="D219" s="87">
        <v>0</v>
      </c>
      <c r="E219" s="79">
        <v>382.7</v>
      </c>
      <c r="F219" s="79">
        <v>383.7</v>
      </c>
    </row>
    <row r="220" spans="1:6" x14ac:dyDescent="0.25">
      <c r="A220" s="78" t="s">
        <v>141</v>
      </c>
      <c r="B220" s="85" t="s">
        <v>153</v>
      </c>
      <c r="C220" s="86" t="s">
        <v>157</v>
      </c>
      <c r="D220" s="87">
        <v>703</v>
      </c>
      <c r="E220" s="79">
        <v>382.7</v>
      </c>
      <c r="F220" s="79">
        <v>383.7</v>
      </c>
    </row>
    <row r="221" spans="1:6" ht="157.5" customHeight="1" x14ac:dyDescent="0.25">
      <c r="A221" s="78" t="s">
        <v>158</v>
      </c>
      <c r="B221" s="85" t="s">
        <v>159</v>
      </c>
      <c r="C221" s="86" t="s">
        <v>139</v>
      </c>
      <c r="D221" s="87">
        <v>0</v>
      </c>
      <c r="E221" s="79">
        <v>2708.4</v>
      </c>
      <c r="F221" s="79">
        <v>2269.6</v>
      </c>
    </row>
    <row r="222" spans="1:6" ht="63" customHeight="1" x14ac:dyDescent="0.25">
      <c r="A222" s="78" t="s">
        <v>154</v>
      </c>
      <c r="B222" s="85" t="s">
        <v>159</v>
      </c>
      <c r="C222" s="86" t="s">
        <v>155</v>
      </c>
      <c r="D222" s="87">
        <v>0</v>
      </c>
      <c r="E222" s="79">
        <v>2708.4</v>
      </c>
      <c r="F222" s="79">
        <v>2269.6</v>
      </c>
    </row>
    <row r="223" spans="1:6" x14ac:dyDescent="0.25">
      <c r="A223" s="78" t="s">
        <v>141</v>
      </c>
      <c r="B223" s="85" t="s">
        <v>159</v>
      </c>
      <c r="C223" s="86" t="s">
        <v>155</v>
      </c>
      <c r="D223" s="87">
        <v>703</v>
      </c>
      <c r="E223" s="79">
        <v>2708.4</v>
      </c>
      <c r="F223" s="79">
        <v>2269.6</v>
      </c>
    </row>
    <row r="224" spans="1:6" ht="47.25" x14ac:dyDescent="0.25">
      <c r="A224" s="78" t="s">
        <v>160</v>
      </c>
      <c r="B224" s="85" t="s">
        <v>161</v>
      </c>
      <c r="C224" s="86" t="s">
        <v>139</v>
      </c>
      <c r="D224" s="87">
        <v>0</v>
      </c>
      <c r="E224" s="79">
        <v>6000</v>
      </c>
      <c r="F224" s="79">
        <v>0</v>
      </c>
    </row>
    <row r="225" spans="1:6" ht="31.5" x14ac:dyDescent="0.25">
      <c r="A225" s="78" t="s">
        <v>156</v>
      </c>
      <c r="B225" s="85" t="s">
        <v>161</v>
      </c>
      <c r="C225" s="86" t="s">
        <v>157</v>
      </c>
      <c r="D225" s="87">
        <v>0</v>
      </c>
      <c r="E225" s="79">
        <v>6000</v>
      </c>
      <c r="F225" s="79">
        <v>0</v>
      </c>
    </row>
    <row r="226" spans="1:6" x14ac:dyDescent="0.25">
      <c r="A226" s="78" t="s">
        <v>141</v>
      </c>
      <c r="B226" s="85" t="s">
        <v>161</v>
      </c>
      <c r="C226" s="86" t="s">
        <v>157</v>
      </c>
      <c r="D226" s="87">
        <v>703</v>
      </c>
      <c r="E226" s="79">
        <v>6000</v>
      </c>
      <c r="F226" s="79">
        <v>0</v>
      </c>
    </row>
    <row r="227" spans="1:6" ht="31.5" x14ac:dyDescent="0.25">
      <c r="A227" s="78" t="s">
        <v>164</v>
      </c>
      <c r="B227" s="85" t="s">
        <v>165</v>
      </c>
      <c r="C227" s="86" t="s">
        <v>139</v>
      </c>
      <c r="D227" s="87">
        <v>0</v>
      </c>
      <c r="E227" s="79">
        <v>300</v>
      </c>
      <c r="F227" s="79">
        <v>0</v>
      </c>
    </row>
    <row r="228" spans="1:6" ht="78.75" x14ac:dyDescent="0.25">
      <c r="A228" s="78" t="s">
        <v>166</v>
      </c>
      <c r="B228" s="85" t="s">
        <v>167</v>
      </c>
      <c r="C228" s="86" t="s">
        <v>139</v>
      </c>
      <c r="D228" s="87">
        <v>0</v>
      </c>
      <c r="E228" s="79">
        <v>300</v>
      </c>
      <c r="F228" s="79">
        <v>0</v>
      </c>
    </row>
    <row r="229" spans="1:6" ht="31.5" x14ac:dyDescent="0.25">
      <c r="A229" s="78" t="s">
        <v>156</v>
      </c>
      <c r="B229" s="85" t="s">
        <v>167</v>
      </c>
      <c r="C229" s="86" t="s">
        <v>157</v>
      </c>
      <c r="D229" s="87">
        <v>0</v>
      </c>
      <c r="E229" s="79">
        <v>300</v>
      </c>
      <c r="F229" s="79">
        <v>0</v>
      </c>
    </row>
    <row r="230" spans="1:6" x14ac:dyDescent="0.25">
      <c r="A230" s="78" t="s">
        <v>141</v>
      </c>
      <c r="B230" s="85" t="s">
        <v>167</v>
      </c>
      <c r="C230" s="86" t="s">
        <v>157</v>
      </c>
      <c r="D230" s="87">
        <v>703</v>
      </c>
      <c r="E230" s="79">
        <v>300</v>
      </c>
      <c r="F230" s="79">
        <v>0</v>
      </c>
    </row>
    <row r="231" spans="1:6" ht="47.25" x14ac:dyDescent="0.25">
      <c r="A231" s="78" t="s">
        <v>215</v>
      </c>
      <c r="B231" s="85" t="s">
        <v>216</v>
      </c>
      <c r="C231" s="86" t="s">
        <v>139</v>
      </c>
      <c r="D231" s="87">
        <v>0</v>
      </c>
      <c r="E231" s="79">
        <v>1583.8</v>
      </c>
      <c r="F231" s="79">
        <v>1565.9</v>
      </c>
    </row>
    <row r="232" spans="1:6" ht="31.5" x14ac:dyDescent="0.25">
      <c r="A232" s="78" t="s">
        <v>217</v>
      </c>
      <c r="B232" s="85" t="s">
        <v>218</v>
      </c>
      <c r="C232" s="86" t="s">
        <v>139</v>
      </c>
      <c r="D232" s="87">
        <v>0</v>
      </c>
      <c r="E232" s="79">
        <v>1583.8</v>
      </c>
      <c r="F232" s="79">
        <v>1565.9</v>
      </c>
    </row>
    <row r="233" spans="1:6" ht="17.25" customHeight="1" x14ac:dyDescent="0.25">
      <c r="A233" s="78" t="s">
        <v>219</v>
      </c>
      <c r="B233" s="85" t="s">
        <v>220</v>
      </c>
      <c r="C233" s="86" t="s">
        <v>139</v>
      </c>
      <c r="D233" s="87">
        <v>0</v>
      </c>
      <c r="E233" s="79">
        <v>1031</v>
      </c>
      <c r="F233" s="79">
        <v>1102.7</v>
      </c>
    </row>
    <row r="234" spans="1:6" ht="63" customHeight="1" x14ac:dyDescent="0.25">
      <c r="A234" s="78" t="s">
        <v>154</v>
      </c>
      <c r="B234" s="85" t="s">
        <v>220</v>
      </c>
      <c r="C234" s="86" t="s">
        <v>155</v>
      </c>
      <c r="D234" s="87">
        <v>0</v>
      </c>
      <c r="E234" s="79">
        <v>1013.1</v>
      </c>
      <c r="F234" s="79">
        <v>1096.8</v>
      </c>
    </row>
    <row r="235" spans="1:6" x14ac:dyDescent="0.25">
      <c r="A235" s="78" t="s">
        <v>214</v>
      </c>
      <c r="B235" s="85" t="s">
        <v>220</v>
      </c>
      <c r="C235" s="86" t="s">
        <v>155</v>
      </c>
      <c r="D235" s="87">
        <v>804</v>
      </c>
      <c r="E235" s="79">
        <v>1013.1</v>
      </c>
      <c r="F235" s="79">
        <v>1096.8</v>
      </c>
    </row>
    <row r="236" spans="1:6" ht="31.5" x14ac:dyDescent="0.25">
      <c r="A236" s="78" t="s">
        <v>156</v>
      </c>
      <c r="B236" s="85" t="s">
        <v>220</v>
      </c>
      <c r="C236" s="86" t="s">
        <v>157</v>
      </c>
      <c r="D236" s="87">
        <v>0</v>
      </c>
      <c r="E236" s="79">
        <v>17.899999999999999</v>
      </c>
      <c r="F236" s="79">
        <v>5.9</v>
      </c>
    </row>
    <row r="237" spans="1:6" x14ac:dyDescent="0.25">
      <c r="A237" s="78" t="s">
        <v>214</v>
      </c>
      <c r="B237" s="85" t="s">
        <v>220</v>
      </c>
      <c r="C237" s="86" t="s">
        <v>157</v>
      </c>
      <c r="D237" s="87">
        <v>804</v>
      </c>
      <c r="E237" s="79">
        <v>17.899999999999999</v>
      </c>
      <c r="F237" s="79">
        <v>5.9</v>
      </c>
    </row>
    <row r="238" spans="1:6" ht="157.5" customHeight="1" x14ac:dyDescent="0.25">
      <c r="A238" s="78" t="s">
        <v>158</v>
      </c>
      <c r="B238" s="85" t="s">
        <v>221</v>
      </c>
      <c r="C238" s="86" t="s">
        <v>139</v>
      </c>
      <c r="D238" s="87">
        <v>0</v>
      </c>
      <c r="E238" s="79">
        <v>552.79999999999995</v>
      </c>
      <c r="F238" s="79">
        <v>463.2</v>
      </c>
    </row>
    <row r="239" spans="1:6" ht="63" customHeight="1" x14ac:dyDescent="0.25">
      <c r="A239" s="78" t="s">
        <v>154</v>
      </c>
      <c r="B239" s="85" t="s">
        <v>221</v>
      </c>
      <c r="C239" s="86" t="s">
        <v>155</v>
      </c>
      <c r="D239" s="87">
        <v>0</v>
      </c>
      <c r="E239" s="79">
        <v>552.79999999999995</v>
      </c>
      <c r="F239" s="79">
        <v>463.2</v>
      </c>
    </row>
    <row r="240" spans="1:6" x14ac:dyDescent="0.25">
      <c r="A240" s="78" t="s">
        <v>214</v>
      </c>
      <c r="B240" s="85" t="s">
        <v>221</v>
      </c>
      <c r="C240" s="86" t="s">
        <v>155</v>
      </c>
      <c r="D240" s="87">
        <v>804</v>
      </c>
      <c r="E240" s="79">
        <v>552.79999999999995</v>
      </c>
      <c r="F240" s="79">
        <v>463.2</v>
      </c>
    </row>
    <row r="241" spans="1:6" s="75" customFormat="1" ht="63" x14ac:dyDescent="0.25">
      <c r="A241" s="76" t="s">
        <v>198</v>
      </c>
      <c r="B241" s="89" t="s">
        <v>199</v>
      </c>
      <c r="C241" s="90" t="s">
        <v>139</v>
      </c>
      <c r="D241" s="91">
        <v>0</v>
      </c>
      <c r="E241" s="77">
        <v>27691.7</v>
      </c>
      <c r="F241" s="77">
        <v>39662.800000000003</v>
      </c>
    </row>
    <row r="242" spans="1:6" ht="47.25" x14ac:dyDescent="0.25">
      <c r="A242" s="78" t="s">
        <v>473</v>
      </c>
      <c r="B242" s="85" t="s">
        <v>474</v>
      </c>
      <c r="C242" s="86" t="s">
        <v>139</v>
      </c>
      <c r="D242" s="87">
        <v>0</v>
      </c>
      <c r="E242" s="79">
        <v>8614.5</v>
      </c>
      <c r="F242" s="79">
        <v>20614.599999999999</v>
      </c>
    </row>
    <row r="243" spans="1:6" ht="47.25" x14ac:dyDescent="0.25">
      <c r="A243" s="78" t="s">
        <v>674</v>
      </c>
      <c r="B243" s="85" t="s">
        <v>675</v>
      </c>
      <c r="C243" s="86" t="s">
        <v>139</v>
      </c>
      <c r="D243" s="87">
        <v>0</v>
      </c>
      <c r="E243" s="79">
        <v>8500</v>
      </c>
      <c r="F243" s="79">
        <v>20500</v>
      </c>
    </row>
    <row r="244" spans="1:6" ht="47.25" x14ac:dyDescent="0.25">
      <c r="A244" s="78" t="s">
        <v>676</v>
      </c>
      <c r="B244" s="85" t="s">
        <v>677</v>
      </c>
      <c r="C244" s="86" t="s">
        <v>139</v>
      </c>
      <c r="D244" s="87">
        <v>0</v>
      </c>
      <c r="E244" s="79">
        <v>8500</v>
      </c>
      <c r="F244" s="79">
        <v>8500</v>
      </c>
    </row>
    <row r="245" spans="1:6" ht="31.5" x14ac:dyDescent="0.25">
      <c r="A245" s="78" t="s">
        <v>672</v>
      </c>
      <c r="B245" s="85" t="s">
        <v>677</v>
      </c>
      <c r="C245" s="86" t="s">
        <v>673</v>
      </c>
      <c r="D245" s="87">
        <v>0</v>
      </c>
      <c r="E245" s="79">
        <v>8500</v>
      </c>
      <c r="F245" s="79">
        <v>8500</v>
      </c>
    </row>
    <row r="246" spans="1:6" x14ac:dyDescent="0.25">
      <c r="A246" s="78" t="s">
        <v>244</v>
      </c>
      <c r="B246" s="85" t="s">
        <v>677</v>
      </c>
      <c r="C246" s="86" t="s">
        <v>673</v>
      </c>
      <c r="D246" s="87">
        <v>702</v>
      </c>
      <c r="E246" s="79">
        <v>8500</v>
      </c>
      <c r="F246" s="79">
        <v>8500</v>
      </c>
    </row>
    <row r="247" spans="1:6" ht="78.75" x14ac:dyDescent="0.25">
      <c r="A247" s="78" t="s">
        <v>678</v>
      </c>
      <c r="B247" s="85" t="s">
        <v>679</v>
      </c>
      <c r="C247" s="86" t="s">
        <v>139</v>
      </c>
      <c r="D247" s="87">
        <v>0</v>
      </c>
      <c r="E247" s="79">
        <v>0</v>
      </c>
      <c r="F247" s="79">
        <v>12000</v>
      </c>
    </row>
    <row r="248" spans="1:6" ht="31.5" x14ac:dyDescent="0.25">
      <c r="A248" s="78" t="s">
        <v>672</v>
      </c>
      <c r="B248" s="85" t="s">
        <v>679</v>
      </c>
      <c r="C248" s="86" t="s">
        <v>673</v>
      </c>
      <c r="D248" s="87">
        <v>0</v>
      </c>
      <c r="E248" s="79">
        <v>0</v>
      </c>
      <c r="F248" s="79">
        <v>12000</v>
      </c>
    </row>
    <row r="249" spans="1:6" x14ac:dyDescent="0.25">
      <c r="A249" s="78" t="s">
        <v>244</v>
      </c>
      <c r="B249" s="85" t="s">
        <v>679</v>
      </c>
      <c r="C249" s="86" t="s">
        <v>673</v>
      </c>
      <c r="D249" s="87">
        <v>702</v>
      </c>
      <c r="E249" s="79">
        <v>0</v>
      </c>
      <c r="F249" s="79">
        <v>12000</v>
      </c>
    </row>
    <row r="250" spans="1:6" ht="63" x14ac:dyDescent="0.25">
      <c r="A250" s="78" t="s">
        <v>475</v>
      </c>
      <c r="B250" s="85" t="s">
        <v>476</v>
      </c>
      <c r="C250" s="86" t="s">
        <v>139</v>
      </c>
      <c r="D250" s="87">
        <v>0</v>
      </c>
      <c r="E250" s="79">
        <v>114.5</v>
      </c>
      <c r="F250" s="79">
        <v>114.6</v>
      </c>
    </row>
    <row r="251" spans="1:6" ht="31.5" x14ac:dyDescent="0.25">
      <c r="A251" s="78" t="s">
        <v>477</v>
      </c>
      <c r="B251" s="85" t="s">
        <v>478</v>
      </c>
      <c r="C251" s="86" t="s">
        <v>139</v>
      </c>
      <c r="D251" s="87">
        <v>0</v>
      </c>
      <c r="E251" s="79">
        <v>114.5</v>
      </c>
      <c r="F251" s="79">
        <v>114.6</v>
      </c>
    </row>
    <row r="252" spans="1:6" ht="31.5" x14ac:dyDescent="0.25">
      <c r="A252" s="78" t="s">
        <v>156</v>
      </c>
      <c r="B252" s="85" t="s">
        <v>478</v>
      </c>
      <c r="C252" s="86" t="s">
        <v>157</v>
      </c>
      <c r="D252" s="87">
        <v>0</v>
      </c>
      <c r="E252" s="79">
        <v>4.2</v>
      </c>
      <c r="F252" s="79">
        <v>4.2</v>
      </c>
    </row>
    <row r="253" spans="1:6" x14ac:dyDescent="0.25">
      <c r="A253" s="78" t="s">
        <v>339</v>
      </c>
      <c r="B253" s="85" t="s">
        <v>478</v>
      </c>
      <c r="C253" s="86" t="s">
        <v>157</v>
      </c>
      <c r="D253" s="87">
        <v>113</v>
      </c>
      <c r="E253" s="79">
        <v>4.2</v>
      </c>
      <c r="F253" s="79">
        <v>4.2</v>
      </c>
    </row>
    <row r="254" spans="1:6" x14ac:dyDescent="0.25">
      <c r="A254" s="78" t="s">
        <v>150</v>
      </c>
      <c r="B254" s="85" t="s">
        <v>478</v>
      </c>
      <c r="C254" s="86" t="s">
        <v>151</v>
      </c>
      <c r="D254" s="87">
        <v>0</v>
      </c>
      <c r="E254" s="79">
        <v>110.3</v>
      </c>
      <c r="F254" s="79">
        <v>110.4</v>
      </c>
    </row>
    <row r="255" spans="1:6" x14ac:dyDescent="0.25">
      <c r="A255" s="78" t="s">
        <v>339</v>
      </c>
      <c r="B255" s="85" t="s">
        <v>478</v>
      </c>
      <c r="C255" s="86" t="s">
        <v>151</v>
      </c>
      <c r="D255" s="87">
        <v>113</v>
      </c>
      <c r="E255" s="79">
        <v>110.3</v>
      </c>
      <c r="F255" s="79">
        <v>110.4</v>
      </c>
    </row>
    <row r="256" spans="1:6" ht="47.25" x14ac:dyDescent="0.25">
      <c r="A256" s="78" t="s">
        <v>530</v>
      </c>
      <c r="B256" s="85" t="s">
        <v>531</v>
      </c>
      <c r="C256" s="86" t="s">
        <v>139</v>
      </c>
      <c r="D256" s="87">
        <v>0</v>
      </c>
      <c r="E256" s="79">
        <v>1570.1</v>
      </c>
      <c r="F256" s="79">
        <v>1570.1</v>
      </c>
    </row>
    <row r="257" spans="1:6" ht="31.5" x14ac:dyDescent="0.25">
      <c r="A257" s="78" t="s">
        <v>532</v>
      </c>
      <c r="B257" s="85" t="s">
        <v>533</v>
      </c>
      <c r="C257" s="86" t="s">
        <v>139</v>
      </c>
      <c r="D257" s="87">
        <v>0</v>
      </c>
      <c r="E257" s="79">
        <v>1570.1</v>
      </c>
      <c r="F257" s="79">
        <v>1570.1</v>
      </c>
    </row>
    <row r="258" spans="1:6" ht="78.75" x14ac:dyDescent="0.25">
      <c r="A258" s="78" t="s">
        <v>534</v>
      </c>
      <c r="B258" s="85" t="s">
        <v>535</v>
      </c>
      <c r="C258" s="86" t="s">
        <v>139</v>
      </c>
      <c r="D258" s="87">
        <v>0</v>
      </c>
      <c r="E258" s="79">
        <v>1570.1</v>
      </c>
      <c r="F258" s="79">
        <v>1570.1</v>
      </c>
    </row>
    <row r="259" spans="1:6" ht="31.5" x14ac:dyDescent="0.25">
      <c r="A259" s="78" t="s">
        <v>156</v>
      </c>
      <c r="B259" s="85" t="s">
        <v>535</v>
      </c>
      <c r="C259" s="86" t="s">
        <v>157</v>
      </c>
      <c r="D259" s="87">
        <v>0</v>
      </c>
      <c r="E259" s="79">
        <v>1570.1</v>
      </c>
      <c r="F259" s="79">
        <v>1570.1</v>
      </c>
    </row>
    <row r="260" spans="1:6" x14ac:dyDescent="0.25">
      <c r="A260" s="78" t="s">
        <v>529</v>
      </c>
      <c r="B260" s="85" t="s">
        <v>535</v>
      </c>
      <c r="C260" s="86" t="s">
        <v>157</v>
      </c>
      <c r="D260" s="87">
        <v>405</v>
      </c>
      <c r="E260" s="79">
        <v>1570.1</v>
      </c>
      <c r="F260" s="79">
        <v>1570.1</v>
      </c>
    </row>
    <row r="261" spans="1:6" ht="63" x14ac:dyDescent="0.25">
      <c r="A261" s="78" t="s">
        <v>200</v>
      </c>
      <c r="B261" s="85" t="s">
        <v>201</v>
      </c>
      <c r="C261" s="86" t="s">
        <v>139</v>
      </c>
      <c r="D261" s="87">
        <v>0</v>
      </c>
      <c r="E261" s="79">
        <v>327.10000000000002</v>
      </c>
      <c r="F261" s="79">
        <v>327.10000000000002</v>
      </c>
    </row>
    <row r="262" spans="1:6" ht="47.25" x14ac:dyDescent="0.25">
      <c r="A262" s="78" t="s">
        <v>202</v>
      </c>
      <c r="B262" s="85" t="s">
        <v>203</v>
      </c>
      <c r="C262" s="86" t="s">
        <v>139</v>
      </c>
      <c r="D262" s="87">
        <v>0</v>
      </c>
      <c r="E262" s="79">
        <v>324.7</v>
      </c>
      <c r="F262" s="79">
        <v>324.7</v>
      </c>
    </row>
    <row r="263" spans="1:6" ht="63" x14ac:dyDescent="0.25">
      <c r="A263" s="78" t="s">
        <v>204</v>
      </c>
      <c r="B263" s="85" t="s">
        <v>205</v>
      </c>
      <c r="C263" s="86" t="s">
        <v>139</v>
      </c>
      <c r="D263" s="87">
        <v>0</v>
      </c>
      <c r="E263" s="79">
        <v>324.7</v>
      </c>
      <c r="F263" s="79">
        <v>324.7</v>
      </c>
    </row>
    <row r="264" spans="1:6" ht="31.5" x14ac:dyDescent="0.25">
      <c r="A264" s="78" t="s">
        <v>156</v>
      </c>
      <c r="B264" s="85" t="s">
        <v>205</v>
      </c>
      <c r="C264" s="86" t="s">
        <v>157</v>
      </c>
      <c r="D264" s="87">
        <v>0</v>
      </c>
      <c r="E264" s="79">
        <v>324.7</v>
      </c>
      <c r="F264" s="79">
        <v>324.7</v>
      </c>
    </row>
    <row r="265" spans="1:6" x14ac:dyDescent="0.25">
      <c r="A265" s="78" t="s">
        <v>223</v>
      </c>
      <c r="B265" s="85" t="s">
        <v>205</v>
      </c>
      <c r="C265" s="86" t="s">
        <v>157</v>
      </c>
      <c r="D265" s="87">
        <v>701</v>
      </c>
      <c r="E265" s="79">
        <v>59</v>
      </c>
      <c r="F265" s="79">
        <v>135.4</v>
      </c>
    </row>
    <row r="266" spans="1:6" x14ac:dyDescent="0.25">
      <c r="A266" s="78" t="s">
        <v>244</v>
      </c>
      <c r="B266" s="85" t="s">
        <v>205</v>
      </c>
      <c r="C266" s="86" t="s">
        <v>157</v>
      </c>
      <c r="D266" s="87">
        <v>702</v>
      </c>
      <c r="E266" s="79">
        <v>0.7</v>
      </c>
      <c r="F266" s="79">
        <v>84.3</v>
      </c>
    </row>
    <row r="267" spans="1:6" x14ac:dyDescent="0.25">
      <c r="A267" s="78" t="s">
        <v>141</v>
      </c>
      <c r="B267" s="85" t="s">
        <v>205</v>
      </c>
      <c r="C267" s="86" t="s">
        <v>157</v>
      </c>
      <c r="D267" s="87">
        <v>703</v>
      </c>
      <c r="E267" s="79">
        <v>60</v>
      </c>
      <c r="F267" s="79">
        <v>0</v>
      </c>
    </row>
    <row r="268" spans="1:6" x14ac:dyDescent="0.25">
      <c r="A268" s="78" t="s">
        <v>177</v>
      </c>
      <c r="B268" s="85" t="s">
        <v>205</v>
      </c>
      <c r="C268" s="86" t="s">
        <v>157</v>
      </c>
      <c r="D268" s="87">
        <v>801</v>
      </c>
      <c r="E268" s="79">
        <v>205</v>
      </c>
      <c r="F268" s="79">
        <v>105</v>
      </c>
    </row>
    <row r="269" spans="1:6" ht="63" x14ac:dyDescent="0.25">
      <c r="A269" s="78" t="s">
        <v>443</v>
      </c>
      <c r="B269" s="85" t="s">
        <v>444</v>
      </c>
      <c r="C269" s="86" t="s">
        <v>139</v>
      </c>
      <c r="D269" s="87">
        <v>0</v>
      </c>
      <c r="E269" s="79">
        <v>2.4</v>
      </c>
      <c r="F269" s="79">
        <v>2.4</v>
      </c>
    </row>
    <row r="270" spans="1:6" ht="63" x14ac:dyDescent="0.25">
      <c r="A270" s="78" t="s">
        <v>204</v>
      </c>
      <c r="B270" s="85" t="s">
        <v>445</v>
      </c>
      <c r="C270" s="86" t="s">
        <v>139</v>
      </c>
      <c r="D270" s="87">
        <v>0</v>
      </c>
      <c r="E270" s="79">
        <v>2.4</v>
      </c>
      <c r="F270" s="79">
        <v>2.4</v>
      </c>
    </row>
    <row r="271" spans="1:6" ht="31.5" x14ac:dyDescent="0.25">
      <c r="A271" s="78" t="s">
        <v>156</v>
      </c>
      <c r="B271" s="85" t="s">
        <v>445</v>
      </c>
      <c r="C271" s="86" t="s">
        <v>157</v>
      </c>
      <c r="D271" s="87">
        <v>0</v>
      </c>
      <c r="E271" s="79">
        <v>2.4</v>
      </c>
      <c r="F271" s="79">
        <v>2.4</v>
      </c>
    </row>
    <row r="272" spans="1:6" ht="63" x14ac:dyDescent="0.25">
      <c r="A272" s="78" t="s">
        <v>442</v>
      </c>
      <c r="B272" s="85" t="s">
        <v>445</v>
      </c>
      <c r="C272" s="86" t="s">
        <v>157</v>
      </c>
      <c r="D272" s="87">
        <v>104</v>
      </c>
      <c r="E272" s="79">
        <v>2.4</v>
      </c>
      <c r="F272" s="79">
        <v>2.4</v>
      </c>
    </row>
    <row r="273" spans="1:6" ht="46.5" customHeight="1" x14ac:dyDescent="0.25">
      <c r="A273" s="78" t="s">
        <v>660</v>
      </c>
      <c r="B273" s="85" t="s">
        <v>661</v>
      </c>
      <c r="C273" s="86" t="s">
        <v>139</v>
      </c>
      <c r="D273" s="87">
        <v>0</v>
      </c>
      <c r="E273" s="79">
        <v>17180</v>
      </c>
      <c r="F273" s="79">
        <v>17151</v>
      </c>
    </row>
    <row r="274" spans="1:6" ht="31.5" x14ac:dyDescent="0.25">
      <c r="A274" s="78" t="s">
        <v>662</v>
      </c>
      <c r="B274" s="85" t="s">
        <v>663</v>
      </c>
      <c r="C274" s="86" t="s">
        <v>139</v>
      </c>
      <c r="D274" s="87">
        <v>0</v>
      </c>
      <c r="E274" s="79">
        <v>6815.6</v>
      </c>
      <c r="F274" s="79">
        <v>6786.6</v>
      </c>
    </row>
    <row r="275" spans="1:6" ht="31.5" x14ac:dyDescent="0.25">
      <c r="A275" s="78" t="s">
        <v>309</v>
      </c>
      <c r="B275" s="85" t="s">
        <v>664</v>
      </c>
      <c r="C275" s="86" t="s">
        <v>139</v>
      </c>
      <c r="D275" s="87">
        <v>0</v>
      </c>
      <c r="E275" s="79">
        <v>4520.3999999999996</v>
      </c>
      <c r="F275" s="79">
        <v>4863.3</v>
      </c>
    </row>
    <row r="276" spans="1:6" ht="63" customHeight="1" x14ac:dyDescent="0.25">
      <c r="A276" s="78" t="s">
        <v>154</v>
      </c>
      <c r="B276" s="85" t="s">
        <v>664</v>
      </c>
      <c r="C276" s="86" t="s">
        <v>155</v>
      </c>
      <c r="D276" s="87">
        <v>0</v>
      </c>
      <c r="E276" s="79">
        <v>4428.8</v>
      </c>
      <c r="F276" s="79">
        <v>4766.2</v>
      </c>
    </row>
    <row r="277" spans="1:6" ht="31.5" x14ac:dyDescent="0.25">
      <c r="A277" s="78" t="s">
        <v>659</v>
      </c>
      <c r="B277" s="85" t="s">
        <v>664</v>
      </c>
      <c r="C277" s="86" t="s">
        <v>155</v>
      </c>
      <c r="D277" s="87">
        <v>505</v>
      </c>
      <c r="E277" s="79">
        <v>4428.8</v>
      </c>
      <c r="F277" s="79">
        <v>4766.2</v>
      </c>
    </row>
    <row r="278" spans="1:6" ht="31.5" x14ac:dyDescent="0.25">
      <c r="A278" s="78" t="s">
        <v>156</v>
      </c>
      <c r="B278" s="85" t="s">
        <v>664</v>
      </c>
      <c r="C278" s="86" t="s">
        <v>157</v>
      </c>
      <c r="D278" s="87">
        <v>0</v>
      </c>
      <c r="E278" s="79">
        <v>91.6</v>
      </c>
      <c r="F278" s="79">
        <v>97.1</v>
      </c>
    </row>
    <row r="279" spans="1:6" ht="31.5" x14ac:dyDescent="0.25">
      <c r="A279" s="78" t="s">
        <v>659</v>
      </c>
      <c r="B279" s="85" t="s">
        <v>664</v>
      </c>
      <c r="C279" s="86" t="s">
        <v>157</v>
      </c>
      <c r="D279" s="87">
        <v>505</v>
      </c>
      <c r="E279" s="79">
        <v>91.6</v>
      </c>
      <c r="F279" s="79">
        <v>97.1</v>
      </c>
    </row>
    <row r="280" spans="1:6" ht="157.5" customHeight="1" x14ac:dyDescent="0.25">
      <c r="A280" s="78" t="s">
        <v>158</v>
      </c>
      <c r="B280" s="85" t="s">
        <v>665</v>
      </c>
      <c r="C280" s="86" t="s">
        <v>139</v>
      </c>
      <c r="D280" s="87">
        <v>0</v>
      </c>
      <c r="E280" s="79">
        <v>2295.1999999999998</v>
      </c>
      <c r="F280" s="79">
        <v>1923.3</v>
      </c>
    </row>
    <row r="281" spans="1:6" ht="63" customHeight="1" x14ac:dyDescent="0.25">
      <c r="A281" s="78" t="s">
        <v>154</v>
      </c>
      <c r="B281" s="85" t="s">
        <v>665</v>
      </c>
      <c r="C281" s="86" t="s">
        <v>155</v>
      </c>
      <c r="D281" s="87">
        <v>0</v>
      </c>
      <c r="E281" s="79">
        <v>2295.1999999999998</v>
      </c>
      <c r="F281" s="79">
        <v>1923.3</v>
      </c>
    </row>
    <row r="282" spans="1:6" ht="31.5" x14ac:dyDescent="0.25">
      <c r="A282" s="78" t="s">
        <v>659</v>
      </c>
      <c r="B282" s="85" t="s">
        <v>665</v>
      </c>
      <c r="C282" s="86" t="s">
        <v>155</v>
      </c>
      <c r="D282" s="87">
        <v>505</v>
      </c>
      <c r="E282" s="79">
        <v>2295.1999999999998</v>
      </c>
      <c r="F282" s="79">
        <v>1923.3</v>
      </c>
    </row>
    <row r="283" spans="1:6" ht="31.5" x14ac:dyDescent="0.25">
      <c r="A283" s="78" t="s">
        <v>666</v>
      </c>
      <c r="B283" s="85" t="s">
        <v>667</v>
      </c>
      <c r="C283" s="86" t="s">
        <v>139</v>
      </c>
      <c r="D283" s="87">
        <v>0</v>
      </c>
      <c r="E283" s="79">
        <v>10364.4</v>
      </c>
      <c r="F283" s="79">
        <v>10364.4</v>
      </c>
    </row>
    <row r="284" spans="1:6" ht="47.25" x14ac:dyDescent="0.25">
      <c r="A284" s="78" t="s">
        <v>668</v>
      </c>
      <c r="B284" s="85" t="s">
        <v>669</v>
      </c>
      <c r="C284" s="86" t="s">
        <v>139</v>
      </c>
      <c r="D284" s="87">
        <v>0</v>
      </c>
      <c r="E284" s="79">
        <v>10364.4</v>
      </c>
      <c r="F284" s="79">
        <v>10364.4</v>
      </c>
    </row>
    <row r="285" spans="1:6" ht="63" customHeight="1" x14ac:dyDescent="0.25">
      <c r="A285" s="78" t="s">
        <v>154</v>
      </c>
      <c r="B285" s="85" t="s">
        <v>669</v>
      </c>
      <c r="C285" s="86" t="s">
        <v>155</v>
      </c>
      <c r="D285" s="87">
        <v>0</v>
      </c>
      <c r="E285" s="79">
        <v>1128</v>
      </c>
      <c r="F285" s="79">
        <v>1128</v>
      </c>
    </row>
    <row r="286" spans="1:6" ht="31.5" x14ac:dyDescent="0.25">
      <c r="A286" s="78" t="s">
        <v>659</v>
      </c>
      <c r="B286" s="85" t="s">
        <v>669</v>
      </c>
      <c r="C286" s="86" t="s">
        <v>155</v>
      </c>
      <c r="D286" s="87">
        <v>505</v>
      </c>
      <c r="E286" s="79">
        <v>1128</v>
      </c>
      <c r="F286" s="79">
        <v>1128</v>
      </c>
    </row>
    <row r="287" spans="1:6" ht="31.5" x14ac:dyDescent="0.25">
      <c r="A287" s="78" t="s">
        <v>156</v>
      </c>
      <c r="B287" s="85" t="s">
        <v>669</v>
      </c>
      <c r="C287" s="86" t="s">
        <v>157</v>
      </c>
      <c r="D287" s="87">
        <v>0</v>
      </c>
      <c r="E287" s="79">
        <v>286.39999999999998</v>
      </c>
      <c r="F287" s="79">
        <v>286.39999999999998</v>
      </c>
    </row>
    <row r="288" spans="1:6" ht="31.5" x14ac:dyDescent="0.25">
      <c r="A288" s="78" t="s">
        <v>659</v>
      </c>
      <c r="B288" s="85" t="s">
        <v>669</v>
      </c>
      <c r="C288" s="86" t="s">
        <v>157</v>
      </c>
      <c r="D288" s="87">
        <v>505</v>
      </c>
      <c r="E288" s="79">
        <v>56.4</v>
      </c>
      <c r="F288" s="79">
        <v>56.4</v>
      </c>
    </row>
    <row r="289" spans="1:6" x14ac:dyDescent="0.25">
      <c r="A289" s="78" t="s">
        <v>593</v>
      </c>
      <c r="B289" s="85" t="s">
        <v>669</v>
      </c>
      <c r="C289" s="86" t="s">
        <v>157</v>
      </c>
      <c r="D289" s="87">
        <v>1003</v>
      </c>
      <c r="E289" s="79">
        <v>230</v>
      </c>
      <c r="F289" s="79">
        <v>230</v>
      </c>
    </row>
    <row r="290" spans="1:6" x14ac:dyDescent="0.25">
      <c r="A290" s="78" t="s">
        <v>150</v>
      </c>
      <c r="B290" s="85" t="s">
        <v>669</v>
      </c>
      <c r="C290" s="86" t="s">
        <v>151</v>
      </c>
      <c r="D290" s="87">
        <v>0</v>
      </c>
      <c r="E290" s="79">
        <v>8950</v>
      </c>
      <c r="F290" s="79">
        <v>8950</v>
      </c>
    </row>
    <row r="291" spans="1:6" x14ac:dyDescent="0.25">
      <c r="A291" s="78" t="s">
        <v>593</v>
      </c>
      <c r="B291" s="85" t="s">
        <v>669</v>
      </c>
      <c r="C291" s="86" t="s">
        <v>151</v>
      </c>
      <c r="D291" s="87">
        <v>1003</v>
      </c>
      <c r="E291" s="79">
        <v>8950</v>
      </c>
      <c r="F291" s="79">
        <v>8950</v>
      </c>
    </row>
    <row r="292" spans="1:6" s="75" customFormat="1" ht="47.25" customHeight="1" x14ac:dyDescent="0.25">
      <c r="A292" s="76" t="s">
        <v>331</v>
      </c>
      <c r="B292" s="89" t="s">
        <v>332</v>
      </c>
      <c r="C292" s="90" t="s">
        <v>139</v>
      </c>
      <c r="D292" s="91">
        <v>0</v>
      </c>
      <c r="E292" s="77">
        <v>141922.20000000001</v>
      </c>
      <c r="F292" s="77">
        <v>136349.70000000001</v>
      </c>
    </row>
    <row r="293" spans="1:6" ht="62.25" customHeight="1" x14ac:dyDescent="0.25">
      <c r="A293" s="78" t="s">
        <v>333</v>
      </c>
      <c r="B293" s="85" t="s">
        <v>334</v>
      </c>
      <c r="C293" s="86" t="s">
        <v>139</v>
      </c>
      <c r="D293" s="87">
        <v>0</v>
      </c>
      <c r="E293" s="79">
        <v>34132.800000000003</v>
      </c>
      <c r="F293" s="79">
        <v>34079.699999999997</v>
      </c>
    </row>
    <row r="294" spans="1:6" ht="78.75" x14ac:dyDescent="0.25">
      <c r="A294" s="78" t="s">
        <v>335</v>
      </c>
      <c r="B294" s="85" t="s">
        <v>336</v>
      </c>
      <c r="C294" s="86" t="s">
        <v>139</v>
      </c>
      <c r="D294" s="87">
        <v>0</v>
      </c>
      <c r="E294" s="79">
        <v>34053.1</v>
      </c>
      <c r="F294" s="79">
        <v>33977.9</v>
      </c>
    </row>
    <row r="295" spans="1:6" ht="31.5" x14ac:dyDescent="0.25">
      <c r="A295" s="78" t="s">
        <v>171</v>
      </c>
      <c r="B295" s="85" t="s">
        <v>350</v>
      </c>
      <c r="C295" s="86" t="s">
        <v>139</v>
      </c>
      <c r="D295" s="87">
        <v>0</v>
      </c>
      <c r="E295" s="79">
        <v>50</v>
      </c>
      <c r="F295" s="79">
        <v>50</v>
      </c>
    </row>
    <row r="296" spans="1:6" ht="31.5" x14ac:dyDescent="0.25">
      <c r="A296" s="78" t="s">
        <v>156</v>
      </c>
      <c r="B296" s="85" t="s">
        <v>350</v>
      </c>
      <c r="C296" s="86" t="s">
        <v>157</v>
      </c>
      <c r="D296" s="87">
        <v>0</v>
      </c>
      <c r="E296" s="79">
        <v>50</v>
      </c>
      <c r="F296" s="79">
        <v>50</v>
      </c>
    </row>
    <row r="297" spans="1:6" ht="31.5" x14ac:dyDescent="0.25">
      <c r="A297" s="78" t="s">
        <v>168</v>
      </c>
      <c r="B297" s="85" t="s">
        <v>350</v>
      </c>
      <c r="C297" s="86" t="s">
        <v>157</v>
      </c>
      <c r="D297" s="87">
        <v>705</v>
      </c>
      <c r="E297" s="79">
        <v>50</v>
      </c>
      <c r="F297" s="79">
        <v>50</v>
      </c>
    </row>
    <row r="298" spans="1:6" ht="19.5" customHeight="1" x14ac:dyDescent="0.25">
      <c r="A298" s="78" t="s">
        <v>219</v>
      </c>
      <c r="B298" s="85" t="s">
        <v>337</v>
      </c>
      <c r="C298" s="86" t="s">
        <v>139</v>
      </c>
      <c r="D298" s="87">
        <v>0</v>
      </c>
      <c r="E298" s="79">
        <v>8524.6</v>
      </c>
      <c r="F298" s="79">
        <v>9088.4</v>
      </c>
    </row>
    <row r="299" spans="1:6" ht="63" customHeight="1" x14ac:dyDescent="0.25">
      <c r="A299" s="78" t="s">
        <v>154</v>
      </c>
      <c r="B299" s="85" t="s">
        <v>337</v>
      </c>
      <c r="C299" s="86" t="s">
        <v>155</v>
      </c>
      <c r="D299" s="87">
        <v>0</v>
      </c>
      <c r="E299" s="79">
        <v>6506.4</v>
      </c>
      <c r="F299" s="79">
        <v>6947.3</v>
      </c>
    </row>
    <row r="300" spans="1:6" ht="47.25" x14ac:dyDescent="0.25">
      <c r="A300" s="78" t="s">
        <v>330</v>
      </c>
      <c r="B300" s="85" t="s">
        <v>337</v>
      </c>
      <c r="C300" s="86" t="s">
        <v>155</v>
      </c>
      <c r="D300" s="87">
        <v>106</v>
      </c>
      <c r="E300" s="79">
        <v>6506.4</v>
      </c>
      <c r="F300" s="79">
        <v>6947.3</v>
      </c>
    </row>
    <row r="301" spans="1:6" ht="31.5" x14ac:dyDescent="0.25">
      <c r="A301" s="78" t="s">
        <v>156</v>
      </c>
      <c r="B301" s="85" t="s">
        <v>337</v>
      </c>
      <c r="C301" s="86" t="s">
        <v>157</v>
      </c>
      <c r="D301" s="87">
        <v>0</v>
      </c>
      <c r="E301" s="79">
        <v>2018.2</v>
      </c>
      <c r="F301" s="79">
        <v>2141.1</v>
      </c>
    </row>
    <row r="302" spans="1:6" ht="47.25" x14ac:dyDescent="0.25">
      <c r="A302" s="78" t="s">
        <v>330</v>
      </c>
      <c r="B302" s="85" t="s">
        <v>337</v>
      </c>
      <c r="C302" s="86" t="s">
        <v>157</v>
      </c>
      <c r="D302" s="87">
        <v>106</v>
      </c>
      <c r="E302" s="79">
        <v>2018.2</v>
      </c>
      <c r="F302" s="79">
        <v>2141.1</v>
      </c>
    </row>
    <row r="303" spans="1:6" ht="18" customHeight="1" x14ac:dyDescent="0.25">
      <c r="A303" s="78" t="s">
        <v>152</v>
      </c>
      <c r="B303" s="85" t="s">
        <v>340</v>
      </c>
      <c r="C303" s="86" t="s">
        <v>139</v>
      </c>
      <c r="D303" s="87">
        <v>0</v>
      </c>
      <c r="E303" s="79">
        <v>14121.3</v>
      </c>
      <c r="F303" s="79">
        <v>15334.6</v>
      </c>
    </row>
    <row r="304" spans="1:6" ht="63" customHeight="1" x14ac:dyDescent="0.25">
      <c r="A304" s="78" t="s">
        <v>154</v>
      </c>
      <c r="B304" s="85" t="s">
        <v>340</v>
      </c>
      <c r="C304" s="86" t="s">
        <v>155</v>
      </c>
      <c r="D304" s="87">
        <v>0</v>
      </c>
      <c r="E304" s="79">
        <v>12967.7</v>
      </c>
      <c r="F304" s="79">
        <v>14145.3</v>
      </c>
    </row>
    <row r="305" spans="1:6" x14ac:dyDescent="0.25">
      <c r="A305" s="78" t="s">
        <v>339</v>
      </c>
      <c r="B305" s="85" t="s">
        <v>340</v>
      </c>
      <c r="C305" s="86" t="s">
        <v>155</v>
      </c>
      <c r="D305" s="87">
        <v>113</v>
      </c>
      <c r="E305" s="79">
        <v>12967.7</v>
      </c>
      <c r="F305" s="79">
        <v>14145.3</v>
      </c>
    </row>
    <row r="306" spans="1:6" ht="31.5" x14ac:dyDescent="0.25">
      <c r="A306" s="78" t="s">
        <v>156</v>
      </c>
      <c r="B306" s="85" t="s">
        <v>340</v>
      </c>
      <c r="C306" s="86" t="s">
        <v>157</v>
      </c>
      <c r="D306" s="87">
        <v>0</v>
      </c>
      <c r="E306" s="79">
        <v>1153.5999999999999</v>
      </c>
      <c r="F306" s="79">
        <v>1189.3</v>
      </c>
    </row>
    <row r="307" spans="1:6" x14ac:dyDescent="0.25">
      <c r="A307" s="78" t="s">
        <v>339</v>
      </c>
      <c r="B307" s="85" t="s">
        <v>340</v>
      </c>
      <c r="C307" s="86" t="s">
        <v>157</v>
      </c>
      <c r="D307" s="87">
        <v>113</v>
      </c>
      <c r="E307" s="79">
        <v>1153.5999999999999</v>
      </c>
      <c r="F307" s="79">
        <v>1189.3</v>
      </c>
    </row>
    <row r="308" spans="1:6" ht="157.5" customHeight="1" x14ac:dyDescent="0.25">
      <c r="A308" s="78" t="s">
        <v>158</v>
      </c>
      <c r="B308" s="85" t="s">
        <v>338</v>
      </c>
      <c r="C308" s="86" t="s">
        <v>139</v>
      </c>
      <c r="D308" s="87">
        <v>0</v>
      </c>
      <c r="E308" s="79">
        <v>11357.2</v>
      </c>
      <c r="F308" s="79">
        <v>9504.9</v>
      </c>
    </row>
    <row r="309" spans="1:6" ht="63" customHeight="1" x14ac:dyDescent="0.25">
      <c r="A309" s="78" t="s">
        <v>154</v>
      </c>
      <c r="B309" s="85" t="s">
        <v>338</v>
      </c>
      <c r="C309" s="86" t="s">
        <v>155</v>
      </c>
      <c r="D309" s="87">
        <v>0</v>
      </c>
      <c r="E309" s="79">
        <v>11357.2</v>
      </c>
      <c r="F309" s="79">
        <v>9504.9</v>
      </c>
    </row>
    <row r="310" spans="1:6" x14ac:dyDescent="0.25">
      <c r="A310" s="78" t="s">
        <v>339</v>
      </c>
      <c r="B310" s="85" t="s">
        <v>338</v>
      </c>
      <c r="C310" s="86" t="s">
        <v>155</v>
      </c>
      <c r="D310" s="87">
        <v>113</v>
      </c>
      <c r="E310" s="79">
        <v>8033.1</v>
      </c>
      <c r="F310" s="79">
        <v>6737.8</v>
      </c>
    </row>
    <row r="311" spans="1:6" ht="47.25" x14ac:dyDescent="0.25">
      <c r="A311" s="78" t="s">
        <v>330</v>
      </c>
      <c r="B311" s="85" t="s">
        <v>338</v>
      </c>
      <c r="C311" s="86" t="s">
        <v>155</v>
      </c>
      <c r="D311" s="87">
        <v>106</v>
      </c>
      <c r="E311" s="79">
        <v>3324.1</v>
      </c>
      <c r="F311" s="79">
        <v>2767.1</v>
      </c>
    </row>
    <row r="312" spans="1:6" ht="31.5" x14ac:dyDescent="0.25">
      <c r="A312" s="78" t="s">
        <v>353</v>
      </c>
      <c r="B312" s="85" t="s">
        <v>354</v>
      </c>
      <c r="C312" s="86" t="s">
        <v>139</v>
      </c>
      <c r="D312" s="87">
        <v>0</v>
      </c>
      <c r="E312" s="79">
        <v>79.7</v>
      </c>
      <c r="F312" s="79">
        <v>101.8</v>
      </c>
    </row>
    <row r="313" spans="1:6" x14ac:dyDescent="0.25">
      <c r="A313" s="78" t="s">
        <v>355</v>
      </c>
      <c r="B313" s="85" t="s">
        <v>356</v>
      </c>
      <c r="C313" s="86" t="s">
        <v>139</v>
      </c>
      <c r="D313" s="87">
        <v>0</v>
      </c>
      <c r="E313" s="79">
        <v>79.7</v>
      </c>
      <c r="F313" s="79">
        <v>101.8</v>
      </c>
    </row>
    <row r="314" spans="1:6" ht="18" customHeight="1" x14ac:dyDescent="0.25">
      <c r="A314" s="78" t="s">
        <v>357</v>
      </c>
      <c r="B314" s="85" t="s">
        <v>356</v>
      </c>
      <c r="C314" s="86" t="s">
        <v>358</v>
      </c>
      <c r="D314" s="87">
        <v>0</v>
      </c>
      <c r="E314" s="79">
        <v>79.7</v>
      </c>
      <c r="F314" s="79">
        <v>101.8</v>
      </c>
    </row>
    <row r="315" spans="1:6" ht="31.5" x14ac:dyDescent="0.25">
      <c r="A315" s="78" t="s">
        <v>352</v>
      </c>
      <c r="B315" s="85" t="s">
        <v>356</v>
      </c>
      <c r="C315" s="86" t="s">
        <v>358</v>
      </c>
      <c r="D315" s="87">
        <v>1301</v>
      </c>
      <c r="E315" s="79">
        <v>79.7</v>
      </c>
      <c r="F315" s="79">
        <v>101.8</v>
      </c>
    </row>
    <row r="316" spans="1:6" ht="63" x14ac:dyDescent="0.25">
      <c r="A316" s="78" t="s">
        <v>361</v>
      </c>
      <c r="B316" s="85" t="s">
        <v>362</v>
      </c>
      <c r="C316" s="86" t="s">
        <v>139</v>
      </c>
      <c r="D316" s="87">
        <v>0</v>
      </c>
      <c r="E316" s="79">
        <v>107789.4</v>
      </c>
      <c r="F316" s="79">
        <v>102270</v>
      </c>
    </row>
    <row r="317" spans="1:6" ht="31.5" customHeight="1" x14ac:dyDescent="0.25">
      <c r="A317" s="78" t="s">
        <v>363</v>
      </c>
      <c r="B317" s="85" t="s">
        <v>364</v>
      </c>
      <c r="C317" s="86" t="s">
        <v>139</v>
      </c>
      <c r="D317" s="87">
        <v>0</v>
      </c>
      <c r="E317" s="79">
        <v>107789.4</v>
      </c>
      <c r="F317" s="79">
        <v>102270</v>
      </c>
    </row>
    <row r="318" spans="1:6" ht="47.25" x14ac:dyDescent="0.25">
      <c r="A318" s="78" t="s">
        <v>372</v>
      </c>
      <c r="B318" s="85" t="s">
        <v>373</v>
      </c>
      <c r="C318" s="86" t="s">
        <v>139</v>
      </c>
      <c r="D318" s="87">
        <v>0</v>
      </c>
      <c r="E318" s="79">
        <v>16998.400000000001</v>
      </c>
      <c r="F318" s="79">
        <v>17247.900000000001</v>
      </c>
    </row>
    <row r="319" spans="1:6" x14ac:dyDescent="0.25">
      <c r="A319" s="78" t="s">
        <v>367</v>
      </c>
      <c r="B319" s="85" t="s">
        <v>373</v>
      </c>
      <c r="C319" s="86" t="s">
        <v>368</v>
      </c>
      <c r="D319" s="87">
        <v>0</v>
      </c>
      <c r="E319" s="79">
        <v>16998.400000000001</v>
      </c>
      <c r="F319" s="79">
        <v>17247.900000000001</v>
      </c>
    </row>
    <row r="320" spans="1:6" x14ac:dyDescent="0.25">
      <c r="A320" s="78" t="s">
        <v>371</v>
      </c>
      <c r="B320" s="85" t="s">
        <v>373</v>
      </c>
      <c r="C320" s="86" t="s">
        <v>368</v>
      </c>
      <c r="D320" s="87">
        <v>1403</v>
      </c>
      <c r="E320" s="79">
        <v>16998.400000000001</v>
      </c>
      <c r="F320" s="79">
        <v>17247.900000000001</v>
      </c>
    </row>
    <row r="321" spans="1:6" ht="47.25" x14ac:dyDescent="0.25">
      <c r="A321" s="78" t="s">
        <v>365</v>
      </c>
      <c r="B321" s="85" t="s">
        <v>366</v>
      </c>
      <c r="C321" s="86" t="s">
        <v>139</v>
      </c>
      <c r="D321" s="87">
        <v>0</v>
      </c>
      <c r="E321" s="79">
        <v>89892</v>
      </c>
      <c r="F321" s="79">
        <v>84180.1</v>
      </c>
    </row>
    <row r="322" spans="1:6" x14ac:dyDescent="0.25">
      <c r="A322" s="78" t="s">
        <v>367</v>
      </c>
      <c r="B322" s="85" t="s">
        <v>366</v>
      </c>
      <c r="C322" s="86" t="s">
        <v>368</v>
      </c>
      <c r="D322" s="87">
        <v>0</v>
      </c>
      <c r="E322" s="79">
        <v>89892</v>
      </c>
      <c r="F322" s="79">
        <v>84180.1</v>
      </c>
    </row>
    <row r="323" spans="1:6" ht="47.25" x14ac:dyDescent="0.25">
      <c r="A323" s="78" t="s">
        <v>360</v>
      </c>
      <c r="B323" s="85" t="s">
        <v>366</v>
      </c>
      <c r="C323" s="86" t="s">
        <v>368</v>
      </c>
      <c r="D323" s="87">
        <v>1401</v>
      </c>
      <c r="E323" s="79">
        <v>89892</v>
      </c>
      <c r="F323" s="79">
        <v>84180.1</v>
      </c>
    </row>
    <row r="324" spans="1:6" ht="31.5" x14ac:dyDescent="0.25">
      <c r="A324" s="78" t="s">
        <v>369</v>
      </c>
      <c r="B324" s="85" t="s">
        <v>370</v>
      </c>
      <c r="C324" s="86" t="s">
        <v>139</v>
      </c>
      <c r="D324" s="87">
        <v>0</v>
      </c>
      <c r="E324" s="79">
        <v>899</v>
      </c>
      <c r="F324" s="79">
        <v>842</v>
      </c>
    </row>
    <row r="325" spans="1:6" x14ac:dyDescent="0.25">
      <c r="A325" s="78" t="s">
        <v>367</v>
      </c>
      <c r="B325" s="85" t="s">
        <v>370</v>
      </c>
      <c r="C325" s="86" t="s">
        <v>368</v>
      </c>
      <c r="D325" s="87">
        <v>0</v>
      </c>
      <c r="E325" s="79">
        <v>899</v>
      </c>
      <c r="F325" s="79">
        <v>842</v>
      </c>
    </row>
    <row r="326" spans="1:6" ht="47.25" x14ac:dyDescent="0.25">
      <c r="A326" s="78" t="s">
        <v>360</v>
      </c>
      <c r="B326" s="85" t="s">
        <v>370</v>
      </c>
      <c r="C326" s="86" t="s">
        <v>368</v>
      </c>
      <c r="D326" s="87">
        <v>1401</v>
      </c>
      <c r="E326" s="79">
        <v>899</v>
      </c>
      <c r="F326" s="79">
        <v>842</v>
      </c>
    </row>
    <row r="327" spans="1:6" s="75" customFormat="1" ht="47.25" customHeight="1" x14ac:dyDescent="0.25">
      <c r="A327" s="76" t="s">
        <v>375</v>
      </c>
      <c r="B327" s="89" t="s">
        <v>376</v>
      </c>
      <c r="C327" s="90" t="s">
        <v>139</v>
      </c>
      <c r="D327" s="91">
        <v>0</v>
      </c>
      <c r="E327" s="77">
        <v>34532.1</v>
      </c>
      <c r="F327" s="77">
        <v>34356.800000000003</v>
      </c>
    </row>
    <row r="328" spans="1:6" ht="63" x14ac:dyDescent="0.25">
      <c r="A328" s="78" t="s">
        <v>377</v>
      </c>
      <c r="B328" s="85" t="s">
        <v>378</v>
      </c>
      <c r="C328" s="86" t="s">
        <v>139</v>
      </c>
      <c r="D328" s="87">
        <v>0</v>
      </c>
      <c r="E328" s="79">
        <v>784.8</v>
      </c>
      <c r="F328" s="79">
        <v>784.9</v>
      </c>
    </row>
    <row r="329" spans="1:6" ht="30.75" customHeight="1" x14ac:dyDescent="0.25">
      <c r="A329" s="78" t="s">
        <v>379</v>
      </c>
      <c r="B329" s="85" t="s">
        <v>380</v>
      </c>
      <c r="C329" s="86" t="s">
        <v>139</v>
      </c>
      <c r="D329" s="87">
        <v>0</v>
      </c>
      <c r="E329" s="79">
        <v>784.8</v>
      </c>
      <c r="F329" s="79">
        <v>784.9</v>
      </c>
    </row>
    <row r="330" spans="1:6" ht="31.5" x14ac:dyDescent="0.25">
      <c r="A330" s="78" t="s">
        <v>381</v>
      </c>
      <c r="B330" s="85" t="s">
        <v>382</v>
      </c>
      <c r="C330" s="86" t="s">
        <v>139</v>
      </c>
      <c r="D330" s="87">
        <v>0</v>
      </c>
      <c r="E330" s="79">
        <v>265</v>
      </c>
      <c r="F330" s="79">
        <v>265</v>
      </c>
    </row>
    <row r="331" spans="1:6" ht="31.5" x14ac:dyDescent="0.25">
      <c r="A331" s="78" t="s">
        <v>156</v>
      </c>
      <c r="B331" s="85" t="s">
        <v>382</v>
      </c>
      <c r="C331" s="86" t="s">
        <v>157</v>
      </c>
      <c r="D331" s="87">
        <v>0</v>
      </c>
      <c r="E331" s="79">
        <v>265</v>
      </c>
      <c r="F331" s="79">
        <v>265</v>
      </c>
    </row>
    <row r="332" spans="1:6" x14ac:dyDescent="0.25">
      <c r="A332" s="78" t="s">
        <v>339</v>
      </c>
      <c r="B332" s="85" t="s">
        <v>382</v>
      </c>
      <c r="C332" s="86" t="s">
        <v>157</v>
      </c>
      <c r="D332" s="87">
        <v>113</v>
      </c>
      <c r="E332" s="79">
        <v>265</v>
      </c>
      <c r="F332" s="79">
        <v>265</v>
      </c>
    </row>
    <row r="333" spans="1:6" ht="31.5" x14ac:dyDescent="0.25">
      <c r="A333" s="78" t="s">
        <v>383</v>
      </c>
      <c r="B333" s="85" t="s">
        <v>384</v>
      </c>
      <c r="C333" s="86" t="s">
        <v>139</v>
      </c>
      <c r="D333" s="87">
        <v>0</v>
      </c>
      <c r="E333" s="79">
        <v>200</v>
      </c>
      <c r="F333" s="79">
        <v>200</v>
      </c>
    </row>
    <row r="334" spans="1:6" ht="31.5" x14ac:dyDescent="0.25">
      <c r="A334" s="78" t="s">
        <v>156</v>
      </c>
      <c r="B334" s="85" t="s">
        <v>384</v>
      </c>
      <c r="C334" s="86" t="s">
        <v>157</v>
      </c>
      <c r="D334" s="87">
        <v>0</v>
      </c>
      <c r="E334" s="79">
        <v>200</v>
      </c>
      <c r="F334" s="79">
        <v>200</v>
      </c>
    </row>
    <row r="335" spans="1:6" x14ac:dyDescent="0.25">
      <c r="A335" s="78" t="s">
        <v>339</v>
      </c>
      <c r="B335" s="85" t="s">
        <v>384</v>
      </c>
      <c r="C335" s="86" t="s">
        <v>157</v>
      </c>
      <c r="D335" s="87">
        <v>113</v>
      </c>
      <c r="E335" s="79">
        <v>200</v>
      </c>
      <c r="F335" s="79">
        <v>200</v>
      </c>
    </row>
    <row r="336" spans="1:6" ht="47.25" x14ac:dyDescent="0.25">
      <c r="A336" s="78" t="s">
        <v>408</v>
      </c>
      <c r="B336" s="85" t="s">
        <v>409</v>
      </c>
      <c r="C336" s="86" t="s">
        <v>139</v>
      </c>
      <c r="D336" s="87">
        <v>0</v>
      </c>
      <c r="E336" s="79">
        <v>250</v>
      </c>
      <c r="F336" s="79">
        <v>250</v>
      </c>
    </row>
    <row r="337" spans="1:6" ht="31.5" x14ac:dyDescent="0.25">
      <c r="A337" s="78" t="s">
        <v>156</v>
      </c>
      <c r="B337" s="85" t="s">
        <v>409</v>
      </c>
      <c r="C337" s="86" t="s">
        <v>157</v>
      </c>
      <c r="D337" s="87">
        <v>0</v>
      </c>
      <c r="E337" s="79">
        <v>250</v>
      </c>
      <c r="F337" s="79">
        <v>250</v>
      </c>
    </row>
    <row r="338" spans="1:6" x14ac:dyDescent="0.25">
      <c r="A338" s="78" t="s">
        <v>407</v>
      </c>
      <c r="B338" s="85" t="s">
        <v>409</v>
      </c>
      <c r="C338" s="86" t="s">
        <v>157</v>
      </c>
      <c r="D338" s="87">
        <v>412</v>
      </c>
      <c r="E338" s="79">
        <v>250</v>
      </c>
      <c r="F338" s="79">
        <v>250</v>
      </c>
    </row>
    <row r="339" spans="1:6" x14ac:dyDescent="0.25">
      <c r="A339" s="78" t="s">
        <v>385</v>
      </c>
      <c r="B339" s="85" t="s">
        <v>386</v>
      </c>
      <c r="C339" s="86" t="s">
        <v>139</v>
      </c>
      <c r="D339" s="87">
        <v>0</v>
      </c>
      <c r="E339" s="79">
        <v>65.900000000000006</v>
      </c>
      <c r="F339" s="79">
        <v>66</v>
      </c>
    </row>
    <row r="340" spans="1:6" x14ac:dyDescent="0.25">
      <c r="A340" s="78" t="s">
        <v>179</v>
      </c>
      <c r="B340" s="85" t="s">
        <v>386</v>
      </c>
      <c r="C340" s="86" t="s">
        <v>180</v>
      </c>
      <c r="D340" s="87">
        <v>0</v>
      </c>
      <c r="E340" s="79">
        <v>65.900000000000006</v>
      </c>
      <c r="F340" s="79">
        <v>66</v>
      </c>
    </row>
    <row r="341" spans="1:6" x14ac:dyDescent="0.25">
      <c r="A341" s="78" t="s">
        <v>339</v>
      </c>
      <c r="B341" s="85" t="s">
        <v>386</v>
      </c>
      <c r="C341" s="86" t="s">
        <v>180</v>
      </c>
      <c r="D341" s="87">
        <v>113</v>
      </c>
      <c r="E341" s="79">
        <v>65.900000000000006</v>
      </c>
      <c r="F341" s="79">
        <v>66</v>
      </c>
    </row>
    <row r="342" spans="1:6" ht="31.5" x14ac:dyDescent="0.25">
      <c r="A342" s="78" t="s">
        <v>412</v>
      </c>
      <c r="B342" s="85" t="s">
        <v>413</v>
      </c>
      <c r="C342" s="86" t="s">
        <v>139</v>
      </c>
      <c r="D342" s="87">
        <v>0</v>
      </c>
      <c r="E342" s="79">
        <v>3.9</v>
      </c>
      <c r="F342" s="79">
        <v>3.9</v>
      </c>
    </row>
    <row r="343" spans="1:6" ht="31.5" x14ac:dyDescent="0.25">
      <c r="A343" s="78" t="s">
        <v>156</v>
      </c>
      <c r="B343" s="85" t="s">
        <v>413</v>
      </c>
      <c r="C343" s="86" t="s">
        <v>157</v>
      </c>
      <c r="D343" s="87">
        <v>0</v>
      </c>
      <c r="E343" s="79">
        <v>3.9</v>
      </c>
      <c r="F343" s="79">
        <v>3.9</v>
      </c>
    </row>
    <row r="344" spans="1:6" x14ac:dyDescent="0.25">
      <c r="A344" s="78" t="s">
        <v>411</v>
      </c>
      <c r="B344" s="85" t="s">
        <v>413</v>
      </c>
      <c r="C344" s="86" t="s">
        <v>157</v>
      </c>
      <c r="D344" s="87">
        <v>501</v>
      </c>
      <c r="E344" s="79">
        <v>3.9</v>
      </c>
      <c r="F344" s="79">
        <v>3.9</v>
      </c>
    </row>
    <row r="345" spans="1:6" ht="59.25" customHeight="1" x14ac:dyDescent="0.25">
      <c r="A345" s="78" t="s">
        <v>389</v>
      </c>
      <c r="B345" s="85" t="s">
        <v>390</v>
      </c>
      <c r="C345" s="86" t="s">
        <v>139</v>
      </c>
      <c r="D345" s="87">
        <v>0</v>
      </c>
      <c r="E345" s="79">
        <v>29640.9</v>
      </c>
      <c r="F345" s="79">
        <v>29479</v>
      </c>
    </row>
    <row r="346" spans="1:6" ht="63" x14ac:dyDescent="0.25">
      <c r="A346" s="78" t="s">
        <v>391</v>
      </c>
      <c r="B346" s="85" t="s">
        <v>392</v>
      </c>
      <c r="C346" s="86" t="s">
        <v>139</v>
      </c>
      <c r="D346" s="87">
        <v>0</v>
      </c>
      <c r="E346" s="79">
        <v>26182.9</v>
      </c>
      <c r="F346" s="79">
        <v>26159</v>
      </c>
    </row>
    <row r="347" spans="1:6" ht="31.5" x14ac:dyDescent="0.25">
      <c r="A347" s="78" t="s">
        <v>393</v>
      </c>
      <c r="B347" s="85" t="s">
        <v>394</v>
      </c>
      <c r="C347" s="86" t="s">
        <v>139</v>
      </c>
      <c r="D347" s="87">
        <v>0</v>
      </c>
      <c r="E347" s="79">
        <v>16956.3</v>
      </c>
      <c r="F347" s="79">
        <v>18069</v>
      </c>
    </row>
    <row r="348" spans="1:6" ht="31.5" x14ac:dyDescent="0.25">
      <c r="A348" s="78" t="s">
        <v>395</v>
      </c>
      <c r="B348" s="85" t="s">
        <v>394</v>
      </c>
      <c r="C348" s="86" t="s">
        <v>396</v>
      </c>
      <c r="D348" s="87">
        <v>0</v>
      </c>
      <c r="E348" s="79">
        <v>16956.3</v>
      </c>
      <c r="F348" s="79">
        <v>18069</v>
      </c>
    </row>
    <row r="349" spans="1:6" x14ac:dyDescent="0.25">
      <c r="A349" s="78" t="s">
        <v>339</v>
      </c>
      <c r="B349" s="85" t="s">
        <v>394</v>
      </c>
      <c r="C349" s="86" t="s">
        <v>396</v>
      </c>
      <c r="D349" s="87">
        <v>113</v>
      </c>
      <c r="E349" s="79">
        <v>16956.3</v>
      </c>
      <c r="F349" s="79">
        <v>18069</v>
      </c>
    </row>
    <row r="350" spans="1:6" ht="31.5" x14ac:dyDescent="0.25">
      <c r="A350" s="78" t="s">
        <v>397</v>
      </c>
      <c r="B350" s="85" t="s">
        <v>398</v>
      </c>
      <c r="C350" s="86" t="s">
        <v>139</v>
      </c>
      <c r="D350" s="87">
        <v>0</v>
      </c>
      <c r="E350" s="79">
        <v>1926.3</v>
      </c>
      <c r="F350" s="79">
        <v>1972.5</v>
      </c>
    </row>
    <row r="351" spans="1:6" ht="31.5" x14ac:dyDescent="0.25">
      <c r="A351" s="78" t="s">
        <v>395</v>
      </c>
      <c r="B351" s="85" t="s">
        <v>398</v>
      </c>
      <c r="C351" s="86" t="s">
        <v>396</v>
      </c>
      <c r="D351" s="87">
        <v>0</v>
      </c>
      <c r="E351" s="79">
        <v>1926.3</v>
      </c>
      <c r="F351" s="79">
        <v>1972.5</v>
      </c>
    </row>
    <row r="352" spans="1:6" x14ac:dyDescent="0.25">
      <c r="A352" s="78" t="s">
        <v>339</v>
      </c>
      <c r="B352" s="85" t="s">
        <v>398</v>
      </c>
      <c r="C352" s="86" t="s">
        <v>396</v>
      </c>
      <c r="D352" s="87">
        <v>113</v>
      </c>
      <c r="E352" s="79">
        <v>1926.3</v>
      </c>
      <c r="F352" s="79">
        <v>1972.5</v>
      </c>
    </row>
    <row r="353" spans="1:6" ht="157.5" customHeight="1" x14ac:dyDescent="0.25">
      <c r="A353" s="78" t="s">
        <v>158</v>
      </c>
      <c r="B353" s="85" t="s">
        <v>399</v>
      </c>
      <c r="C353" s="86" t="s">
        <v>139</v>
      </c>
      <c r="D353" s="87">
        <v>0</v>
      </c>
      <c r="E353" s="79">
        <v>7300.3</v>
      </c>
      <c r="F353" s="79">
        <v>6117.5</v>
      </c>
    </row>
    <row r="354" spans="1:6" ht="31.5" x14ac:dyDescent="0.25">
      <c r="A354" s="78" t="s">
        <v>395</v>
      </c>
      <c r="B354" s="85" t="s">
        <v>399</v>
      </c>
      <c r="C354" s="86" t="s">
        <v>396</v>
      </c>
      <c r="D354" s="87">
        <v>0</v>
      </c>
      <c r="E354" s="79">
        <v>7300.3</v>
      </c>
      <c r="F354" s="79">
        <v>6117.5</v>
      </c>
    </row>
    <row r="355" spans="1:6" x14ac:dyDescent="0.25">
      <c r="A355" s="78" t="s">
        <v>339</v>
      </c>
      <c r="B355" s="85" t="s">
        <v>399</v>
      </c>
      <c r="C355" s="86" t="s">
        <v>396</v>
      </c>
      <c r="D355" s="87">
        <v>113</v>
      </c>
      <c r="E355" s="79">
        <v>7300.3</v>
      </c>
      <c r="F355" s="79">
        <v>6117.5</v>
      </c>
    </row>
    <row r="356" spans="1:6" ht="63" x14ac:dyDescent="0.25">
      <c r="A356" s="78" t="s">
        <v>416</v>
      </c>
      <c r="B356" s="85" t="s">
        <v>417</v>
      </c>
      <c r="C356" s="86" t="s">
        <v>139</v>
      </c>
      <c r="D356" s="87">
        <v>0</v>
      </c>
      <c r="E356" s="79">
        <v>3458</v>
      </c>
      <c r="F356" s="79">
        <v>3320</v>
      </c>
    </row>
    <row r="357" spans="1:6" ht="31.5" x14ac:dyDescent="0.25">
      <c r="A357" s="78" t="s">
        <v>418</v>
      </c>
      <c r="B357" s="85" t="s">
        <v>419</v>
      </c>
      <c r="C357" s="86" t="s">
        <v>139</v>
      </c>
      <c r="D357" s="87">
        <v>0</v>
      </c>
      <c r="E357" s="79">
        <v>3458</v>
      </c>
      <c r="F357" s="79">
        <v>3320</v>
      </c>
    </row>
    <row r="358" spans="1:6" x14ac:dyDescent="0.25">
      <c r="A358" s="78" t="s">
        <v>179</v>
      </c>
      <c r="B358" s="85" t="s">
        <v>419</v>
      </c>
      <c r="C358" s="86" t="s">
        <v>180</v>
      </c>
      <c r="D358" s="87">
        <v>0</v>
      </c>
      <c r="E358" s="79">
        <v>3458</v>
      </c>
      <c r="F358" s="79">
        <v>3320</v>
      </c>
    </row>
    <row r="359" spans="1:6" x14ac:dyDescent="0.25">
      <c r="A359" s="78" t="s">
        <v>415</v>
      </c>
      <c r="B359" s="85" t="s">
        <v>419</v>
      </c>
      <c r="C359" s="86" t="s">
        <v>180</v>
      </c>
      <c r="D359" s="87">
        <v>1202</v>
      </c>
      <c r="E359" s="79">
        <v>3458</v>
      </c>
      <c r="F359" s="79">
        <v>3320</v>
      </c>
    </row>
    <row r="360" spans="1:6" ht="63" x14ac:dyDescent="0.25">
      <c r="A360" s="78" t="s">
        <v>400</v>
      </c>
      <c r="B360" s="85" t="s">
        <v>401</v>
      </c>
      <c r="C360" s="86" t="s">
        <v>139</v>
      </c>
      <c r="D360" s="87">
        <v>0</v>
      </c>
      <c r="E360" s="79">
        <v>4106.3999999999996</v>
      </c>
      <c r="F360" s="79">
        <v>4092.9</v>
      </c>
    </row>
    <row r="361" spans="1:6" ht="31.5" x14ac:dyDescent="0.25">
      <c r="A361" s="78" t="s">
        <v>402</v>
      </c>
      <c r="B361" s="85" t="s">
        <v>403</v>
      </c>
      <c r="C361" s="86" t="s">
        <v>139</v>
      </c>
      <c r="D361" s="87">
        <v>0</v>
      </c>
      <c r="E361" s="79">
        <v>4106.3999999999996</v>
      </c>
      <c r="F361" s="79">
        <v>4092.9</v>
      </c>
    </row>
    <row r="362" spans="1:6" ht="31.5" x14ac:dyDescent="0.25">
      <c r="A362" s="78" t="s">
        <v>309</v>
      </c>
      <c r="B362" s="85" t="s">
        <v>404</v>
      </c>
      <c r="C362" s="86" t="s">
        <v>139</v>
      </c>
      <c r="D362" s="87">
        <v>0</v>
      </c>
      <c r="E362" s="79">
        <v>2679.4</v>
      </c>
      <c r="F362" s="79">
        <v>2897.2</v>
      </c>
    </row>
    <row r="363" spans="1:6" ht="63" customHeight="1" x14ac:dyDescent="0.25">
      <c r="A363" s="78" t="s">
        <v>154</v>
      </c>
      <c r="B363" s="85" t="s">
        <v>404</v>
      </c>
      <c r="C363" s="86" t="s">
        <v>155</v>
      </c>
      <c r="D363" s="87">
        <v>0</v>
      </c>
      <c r="E363" s="79">
        <v>2618.1999999999998</v>
      </c>
      <c r="F363" s="79">
        <v>2834.3</v>
      </c>
    </row>
    <row r="364" spans="1:6" x14ac:dyDescent="0.25">
      <c r="A364" s="78" t="s">
        <v>339</v>
      </c>
      <c r="B364" s="85" t="s">
        <v>404</v>
      </c>
      <c r="C364" s="86" t="s">
        <v>155</v>
      </c>
      <c r="D364" s="87">
        <v>113</v>
      </c>
      <c r="E364" s="79">
        <v>2618.1999999999998</v>
      </c>
      <c r="F364" s="79">
        <v>2834.3</v>
      </c>
    </row>
    <row r="365" spans="1:6" ht="31.5" x14ac:dyDescent="0.25">
      <c r="A365" s="78" t="s">
        <v>156</v>
      </c>
      <c r="B365" s="85" t="s">
        <v>404</v>
      </c>
      <c r="C365" s="86" t="s">
        <v>157</v>
      </c>
      <c r="D365" s="87">
        <v>0</v>
      </c>
      <c r="E365" s="79">
        <v>61.2</v>
      </c>
      <c r="F365" s="79">
        <v>62.9</v>
      </c>
    </row>
    <row r="366" spans="1:6" x14ac:dyDescent="0.25">
      <c r="A366" s="78" t="s">
        <v>339</v>
      </c>
      <c r="B366" s="85" t="s">
        <v>404</v>
      </c>
      <c r="C366" s="86" t="s">
        <v>157</v>
      </c>
      <c r="D366" s="87">
        <v>113</v>
      </c>
      <c r="E366" s="79">
        <v>61.2</v>
      </c>
      <c r="F366" s="79">
        <v>62.9</v>
      </c>
    </row>
    <row r="367" spans="1:6" ht="157.5" customHeight="1" x14ac:dyDescent="0.25">
      <c r="A367" s="78" t="s">
        <v>158</v>
      </c>
      <c r="B367" s="85" t="s">
        <v>405</v>
      </c>
      <c r="C367" s="86" t="s">
        <v>139</v>
      </c>
      <c r="D367" s="87">
        <v>0</v>
      </c>
      <c r="E367" s="79">
        <v>1427</v>
      </c>
      <c r="F367" s="79">
        <v>1195.7</v>
      </c>
    </row>
    <row r="368" spans="1:6" ht="63" customHeight="1" x14ac:dyDescent="0.25">
      <c r="A368" s="78" t="s">
        <v>154</v>
      </c>
      <c r="B368" s="85" t="s">
        <v>405</v>
      </c>
      <c r="C368" s="86" t="s">
        <v>155</v>
      </c>
      <c r="D368" s="87">
        <v>0</v>
      </c>
      <c r="E368" s="79">
        <v>1427</v>
      </c>
      <c r="F368" s="79">
        <v>1195.7</v>
      </c>
    </row>
    <row r="369" spans="1:6" x14ac:dyDescent="0.25">
      <c r="A369" s="78" t="s">
        <v>339</v>
      </c>
      <c r="B369" s="85" t="s">
        <v>405</v>
      </c>
      <c r="C369" s="86" t="s">
        <v>155</v>
      </c>
      <c r="D369" s="87">
        <v>113</v>
      </c>
      <c r="E369" s="79">
        <v>1427</v>
      </c>
      <c r="F369" s="79">
        <v>1195.7</v>
      </c>
    </row>
    <row r="370" spans="1:6" s="75" customFormat="1" ht="47.25" x14ac:dyDescent="0.25">
      <c r="A370" s="76" t="s">
        <v>434</v>
      </c>
      <c r="B370" s="89" t="s">
        <v>435</v>
      </c>
      <c r="C370" s="90" t="s">
        <v>139</v>
      </c>
      <c r="D370" s="91">
        <v>0</v>
      </c>
      <c r="E370" s="77">
        <v>52599.199999999997</v>
      </c>
      <c r="F370" s="77">
        <v>52728.5</v>
      </c>
    </row>
    <row r="371" spans="1:6" ht="31.5" x14ac:dyDescent="0.25">
      <c r="A371" s="78" t="s">
        <v>436</v>
      </c>
      <c r="B371" s="85" t="s">
        <v>437</v>
      </c>
      <c r="C371" s="86" t="s">
        <v>139</v>
      </c>
      <c r="D371" s="87">
        <v>0</v>
      </c>
      <c r="E371" s="79">
        <v>52589.2</v>
      </c>
      <c r="F371" s="79">
        <v>52718.5</v>
      </c>
    </row>
    <row r="372" spans="1:6" ht="47.25" x14ac:dyDescent="0.25">
      <c r="A372" s="78" t="s">
        <v>550</v>
      </c>
      <c r="B372" s="85" t="s">
        <v>551</v>
      </c>
      <c r="C372" s="86" t="s">
        <v>139</v>
      </c>
      <c r="D372" s="87">
        <v>0</v>
      </c>
      <c r="E372" s="79">
        <v>191</v>
      </c>
      <c r="F372" s="79">
        <v>194</v>
      </c>
    </row>
    <row r="373" spans="1:6" ht="30.75" customHeight="1" x14ac:dyDescent="0.25">
      <c r="A373" s="78" t="s">
        <v>552</v>
      </c>
      <c r="B373" s="85" t="s">
        <v>553</v>
      </c>
      <c r="C373" s="86" t="s">
        <v>139</v>
      </c>
      <c r="D373" s="87">
        <v>0</v>
      </c>
      <c r="E373" s="79">
        <v>10</v>
      </c>
      <c r="F373" s="79">
        <v>10</v>
      </c>
    </row>
    <row r="374" spans="1:6" ht="31.5" x14ac:dyDescent="0.25">
      <c r="A374" s="78" t="s">
        <v>156</v>
      </c>
      <c r="B374" s="85" t="s">
        <v>553</v>
      </c>
      <c r="C374" s="86" t="s">
        <v>157</v>
      </c>
      <c r="D374" s="87">
        <v>0</v>
      </c>
      <c r="E374" s="79">
        <v>10</v>
      </c>
      <c r="F374" s="79">
        <v>10</v>
      </c>
    </row>
    <row r="375" spans="1:6" ht="31.5" x14ac:dyDescent="0.25">
      <c r="A375" s="78" t="s">
        <v>168</v>
      </c>
      <c r="B375" s="85" t="s">
        <v>553</v>
      </c>
      <c r="C375" s="86" t="s">
        <v>157</v>
      </c>
      <c r="D375" s="87">
        <v>705</v>
      </c>
      <c r="E375" s="79">
        <v>10</v>
      </c>
      <c r="F375" s="79">
        <v>10</v>
      </c>
    </row>
    <row r="376" spans="1:6" ht="47.25" x14ac:dyDescent="0.25">
      <c r="A376" s="78" t="s">
        <v>554</v>
      </c>
      <c r="B376" s="85" t="s">
        <v>555</v>
      </c>
      <c r="C376" s="86" t="s">
        <v>139</v>
      </c>
      <c r="D376" s="87">
        <v>0</v>
      </c>
      <c r="E376" s="79">
        <v>151</v>
      </c>
      <c r="F376" s="79">
        <v>151</v>
      </c>
    </row>
    <row r="377" spans="1:6" ht="31.5" x14ac:dyDescent="0.25">
      <c r="A377" s="78" t="s">
        <v>156</v>
      </c>
      <c r="B377" s="85" t="s">
        <v>555</v>
      </c>
      <c r="C377" s="86" t="s">
        <v>157</v>
      </c>
      <c r="D377" s="87">
        <v>0</v>
      </c>
      <c r="E377" s="79">
        <v>151</v>
      </c>
      <c r="F377" s="79">
        <v>151</v>
      </c>
    </row>
    <row r="378" spans="1:6" ht="31.5" x14ac:dyDescent="0.25">
      <c r="A378" s="78" t="s">
        <v>168</v>
      </c>
      <c r="B378" s="85" t="s">
        <v>555</v>
      </c>
      <c r="C378" s="86" t="s">
        <v>157</v>
      </c>
      <c r="D378" s="87">
        <v>705</v>
      </c>
      <c r="E378" s="79">
        <v>151</v>
      </c>
      <c r="F378" s="79">
        <v>151</v>
      </c>
    </row>
    <row r="379" spans="1:6" ht="46.5" customHeight="1" x14ac:dyDescent="0.25">
      <c r="A379" s="78" t="s">
        <v>556</v>
      </c>
      <c r="B379" s="85" t="s">
        <v>557</v>
      </c>
      <c r="C379" s="86" t="s">
        <v>139</v>
      </c>
      <c r="D379" s="87">
        <v>0</v>
      </c>
      <c r="E379" s="79">
        <v>30</v>
      </c>
      <c r="F379" s="79">
        <v>33</v>
      </c>
    </row>
    <row r="380" spans="1:6" ht="31.5" x14ac:dyDescent="0.25">
      <c r="A380" s="78" t="s">
        <v>156</v>
      </c>
      <c r="B380" s="85" t="s">
        <v>557</v>
      </c>
      <c r="C380" s="86" t="s">
        <v>157</v>
      </c>
      <c r="D380" s="87">
        <v>0</v>
      </c>
      <c r="E380" s="79">
        <v>30</v>
      </c>
      <c r="F380" s="79">
        <v>33</v>
      </c>
    </row>
    <row r="381" spans="1:6" ht="31.5" x14ac:dyDescent="0.25">
      <c r="A381" s="78" t="s">
        <v>168</v>
      </c>
      <c r="B381" s="85" t="s">
        <v>557</v>
      </c>
      <c r="C381" s="86" t="s">
        <v>157</v>
      </c>
      <c r="D381" s="87">
        <v>705</v>
      </c>
      <c r="E381" s="79">
        <v>30</v>
      </c>
      <c r="F381" s="79">
        <v>33</v>
      </c>
    </row>
    <row r="382" spans="1:6" ht="31.5" x14ac:dyDescent="0.25">
      <c r="A382" s="78" t="s">
        <v>589</v>
      </c>
      <c r="B382" s="85" t="s">
        <v>590</v>
      </c>
      <c r="C382" s="86" t="s">
        <v>139</v>
      </c>
      <c r="D382" s="87">
        <v>0</v>
      </c>
      <c r="E382" s="79">
        <v>6901.5</v>
      </c>
      <c r="F382" s="79">
        <v>6901.5</v>
      </c>
    </row>
    <row r="383" spans="1:6" ht="92.25" customHeight="1" x14ac:dyDescent="0.25">
      <c r="A383" s="78" t="s">
        <v>591</v>
      </c>
      <c r="B383" s="85" t="s">
        <v>592</v>
      </c>
      <c r="C383" s="86" t="s">
        <v>139</v>
      </c>
      <c r="D383" s="87">
        <v>0</v>
      </c>
      <c r="E383" s="79">
        <v>6901.5</v>
      </c>
      <c r="F383" s="79">
        <v>6901.5</v>
      </c>
    </row>
    <row r="384" spans="1:6" x14ac:dyDescent="0.25">
      <c r="A384" s="78" t="s">
        <v>150</v>
      </c>
      <c r="B384" s="85" t="s">
        <v>592</v>
      </c>
      <c r="C384" s="86" t="s">
        <v>151</v>
      </c>
      <c r="D384" s="87">
        <v>0</v>
      </c>
      <c r="E384" s="79">
        <v>6901.5</v>
      </c>
      <c r="F384" s="79">
        <v>6901.5</v>
      </c>
    </row>
    <row r="385" spans="1:6" x14ac:dyDescent="0.25">
      <c r="A385" s="78" t="s">
        <v>588</v>
      </c>
      <c r="B385" s="85" t="s">
        <v>592</v>
      </c>
      <c r="C385" s="86" t="s">
        <v>151</v>
      </c>
      <c r="D385" s="87">
        <v>1001</v>
      </c>
      <c r="E385" s="79">
        <v>6901.5</v>
      </c>
      <c r="F385" s="79">
        <v>6901.5</v>
      </c>
    </row>
    <row r="386" spans="1:6" ht="47.25" x14ac:dyDescent="0.25">
      <c r="A386" s="78" t="s">
        <v>479</v>
      </c>
      <c r="B386" s="85" t="s">
        <v>480</v>
      </c>
      <c r="C386" s="86" t="s">
        <v>139</v>
      </c>
      <c r="D386" s="87">
        <v>0</v>
      </c>
      <c r="E386" s="79">
        <v>1392.7</v>
      </c>
      <c r="F386" s="79">
        <v>1434</v>
      </c>
    </row>
    <row r="387" spans="1:6" ht="78.75" x14ac:dyDescent="0.25">
      <c r="A387" s="78" t="s">
        <v>481</v>
      </c>
      <c r="B387" s="85" t="s">
        <v>482</v>
      </c>
      <c r="C387" s="86" t="s">
        <v>139</v>
      </c>
      <c r="D387" s="87">
        <v>0</v>
      </c>
      <c r="E387" s="79">
        <v>1389.7</v>
      </c>
      <c r="F387" s="79">
        <v>1431</v>
      </c>
    </row>
    <row r="388" spans="1:6" x14ac:dyDescent="0.25">
      <c r="A388" s="78" t="s">
        <v>150</v>
      </c>
      <c r="B388" s="85" t="s">
        <v>482</v>
      </c>
      <c r="C388" s="86" t="s">
        <v>151</v>
      </c>
      <c r="D388" s="87">
        <v>0</v>
      </c>
      <c r="E388" s="79">
        <v>1389.7</v>
      </c>
      <c r="F388" s="79">
        <v>1431</v>
      </c>
    </row>
    <row r="389" spans="1:6" x14ac:dyDescent="0.25">
      <c r="A389" s="78" t="s">
        <v>339</v>
      </c>
      <c r="B389" s="85" t="s">
        <v>482</v>
      </c>
      <c r="C389" s="86" t="s">
        <v>151</v>
      </c>
      <c r="D389" s="87">
        <v>113</v>
      </c>
      <c r="E389" s="79">
        <v>1389.7</v>
      </c>
      <c r="F389" s="79">
        <v>1431</v>
      </c>
    </row>
    <row r="390" spans="1:6" ht="31.5" x14ac:dyDescent="0.25">
      <c r="A390" s="78" t="s">
        <v>483</v>
      </c>
      <c r="B390" s="85" t="s">
        <v>484</v>
      </c>
      <c r="C390" s="86" t="s">
        <v>139</v>
      </c>
      <c r="D390" s="87">
        <v>0</v>
      </c>
      <c r="E390" s="79">
        <v>3</v>
      </c>
      <c r="F390" s="79">
        <v>3</v>
      </c>
    </row>
    <row r="391" spans="1:6" x14ac:dyDescent="0.25">
      <c r="A391" s="78" t="s">
        <v>150</v>
      </c>
      <c r="B391" s="85" t="s">
        <v>484</v>
      </c>
      <c r="C391" s="86" t="s">
        <v>151</v>
      </c>
      <c r="D391" s="87">
        <v>0</v>
      </c>
      <c r="E391" s="79">
        <v>3</v>
      </c>
      <c r="F391" s="79">
        <v>3</v>
      </c>
    </row>
    <row r="392" spans="1:6" x14ac:dyDescent="0.25">
      <c r="A392" s="78" t="s">
        <v>339</v>
      </c>
      <c r="B392" s="85" t="s">
        <v>484</v>
      </c>
      <c r="C392" s="86" t="s">
        <v>151</v>
      </c>
      <c r="D392" s="87">
        <v>113</v>
      </c>
      <c r="E392" s="79">
        <v>3</v>
      </c>
      <c r="F392" s="79">
        <v>3</v>
      </c>
    </row>
    <row r="393" spans="1:6" ht="31.5" x14ac:dyDescent="0.25">
      <c r="A393" s="78" t="s">
        <v>446</v>
      </c>
      <c r="B393" s="85" t="s">
        <v>447</v>
      </c>
      <c r="C393" s="86" t="s">
        <v>139</v>
      </c>
      <c r="D393" s="87">
        <v>0</v>
      </c>
      <c r="E393" s="79">
        <v>36387</v>
      </c>
      <c r="F393" s="79">
        <v>36548.400000000001</v>
      </c>
    </row>
    <row r="394" spans="1:6" ht="31.5" x14ac:dyDescent="0.25">
      <c r="A394" s="78" t="s">
        <v>309</v>
      </c>
      <c r="B394" s="85" t="s">
        <v>448</v>
      </c>
      <c r="C394" s="86" t="s">
        <v>139</v>
      </c>
      <c r="D394" s="87">
        <v>0</v>
      </c>
      <c r="E394" s="79">
        <v>23812.6</v>
      </c>
      <c r="F394" s="79">
        <v>25974.6</v>
      </c>
    </row>
    <row r="395" spans="1:6" ht="63" customHeight="1" x14ac:dyDescent="0.25">
      <c r="A395" s="78" t="s">
        <v>154</v>
      </c>
      <c r="B395" s="85" t="s">
        <v>448</v>
      </c>
      <c r="C395" s="86" t="s">
        <v>155</v>
      </c>
      <c r="D395" s="87">
        <v>0</v>
      </c>
      <c r="E395" s="79">
        <v>21910.6</v>
      </c>
      <c r="F395" s="79">
        <v>23771.200000000001</v>
      </c>
    </row>
    <row r="396" spans="1:6" ht="63" x14ac:dyDescent="0.25">
      <c r="A396" s="78" t="s">
        <v>442</v>
      </c>
      <c r="B396" s="85" t="s">
        <v>448</v>
      </c>
      <c r="C396" s="86" t="s">
        <v>155</v>
      </c>
      <c r="D396" s="87">
        <v>104</v>
      </c>
      <c r="E396" s="79">
        <v>21910.6</v>
      </c>
      <c r="F396" s="79">
        <v>23771.200000000001</v>
      </c>
    </row>
    <row r="397" spans="1:6" ht="31.5" x14ac:dyDescent="0.25">
      <c r="A397" s="78" t="s">
        <v>156</v>
      </c>
      <c r="B397" s="85" t="s">
        <v>448</v>
      </c>
      <c r="C397" s="86" t="s">
        <v>157</v>
      </c>
      <c r="D397" s="87">
        <v>0</v>
      </c>
      <c r="E397" s="79">
        <v>1892.5</v>
      </c>
      <c r="F397" s="79">
        <v>2193.9</v>
      </c>
    </row>
    <row r="398" spans="1:6" ht="63" x14ac:dyDescent="0.25">
      <c r="A398" s="78" t="s">
        <v>442</v>
      </c>
      <c r="B398" s="85" t="s">
        <v>448</v>
      </c>
      <c r="C398" s="86" t="s">
        <v>157</v>
      </c>
      <c r="D398" s="87">
        <v>104</v>
      </c>
      <c r="E398" s="79">
        <v>1892.5</v>
      </c>
      <c r="F398" s="79">
        <v>2193.9</v>
      </c>
    </row>
    <row r="399" spans="1:6" x14ac:dyDescent="0.25">
      <c r="A399" s="78" t="s">
        <v>179</v>
      </c>
      <c r="B399" s="85" t="s">
        <v>448</v>
      </c>
      <c r="C399" s="86" t="s">
        <v>180</v>
      </c>
      <c r="D399" s="87">
        <v>0</v>
      </c>
      <c r="E399" s="79">
        <v>9.5</v>
      </c>
      <c r="F399" s="79">
        <v>9.5</v>
      </c>
    </row>
    <row r="400" spans="1:6" ht="63" x14ac:dyDescent="0.25">
      <c r="A400" s="78" t="s">
        <v>442</v>
      </c>
      <c r="B400" s="85" t="s">
        <v>448</v>
      </c>
      <c r="C400" s="86" t="s">
        <v>180</v>
      </c>
      <c r="D400" s="87">
        <v>104</v>
      </c>
      <c r="E400" s="79">
        <v>9.5</v>
      </c>
      <c r="F400" s="79">
        <v>9.5</v>
      </c>
    </row>
    <row r="401" spans="1:6" ht="157.5" customHeight="1" x14ac:dyDescent="0.25">
      <c r="A401" s="78" t="s">
        <v>158</v>
      </c>
      <c r="B401" s="85" t="s">
        <v>449</v>
      </c>
      <c r="C401" s="86" t="s">
        <v>139</v>
      </c>
      <c r="D401" s="87">
        <v>0</v>
      </c>
      <c r="E401" s="79">
        <v>11869.4</v>
      </c>
      <c r="F401" s="79">
        <v>9981.7999999999993</v>
      </c>
    </row>
    <row r="402" spans="1:6" ht="63" customHeight="1" x14ac:dyDescent="0.25">
      <c r="A402" s="78" t="s">
        <v>154</v>
      </c>
      <c r="B402" s="85" t="s">
        <v>449</v>
      </c>
      <c r="C402" s="86" t="s">
        <v>155</v>
      </c>
      <c r="D402" s="87">
        <v>0</v>
      </c>
      <c r="E402" s="79">
        <v>11869.4</v>
      </c>
      <c r="F402" s="79">
        <v>9981.7999999999993</v>
      </c>
    </row>
    <row r="403" spans="1:6" ht="63" x14ac:dyDescent="0.25">
      <c r="A403" s="78" t="s">
        <v>442</v>
      </c>
      <c r="B403" s="85" t="s">
        <v>449</v>
      </c>
      <c r="C403" s="86" t="s">
        <v>155</v>
      </c>
      <c r="D403" s="87">
        <v>104</v>
      </c>
      <c r="E403" s="79">
        <v>11869.4</v>
      </c>
      <c r="F403" s="79">
        <v>9981.7999999999993</v>
      </c>
    </row>
    <row r="404" spans="1:6" ht="157.5" customHeight="1" x14ac:dyDescent="0.25">
      <c r="A404" s="78" t="s">
        <v>158</v>
      </c>
      <c r="B404" s="85" t="s">
        <v>450</v>
      </c>
      <c r="C404" s="86" t="s">
        <v>139</v>
      </c>
      <c r="D404" s="87">
        <v>0</v>
      </c>
      <c r="E404" s="79">
        <v>705</v>
      </c>
      <c r="F404" s="79">
        <v>592</v>
      </c>
    </row>
    <row r="405" spans="1:6" ht="63" customHeight="1" x14ac:dyDescent="0.25">
      <c r="A405" s="78" t="s">
        <v>154</v>
      </c>
      <c r="B405" s="85" t="s">
        <v>450</v>
      </c>
      <c r="C405" s="86" t="s">
        <v>155</v>
      </c>
      <c r="D405" s="87">
        <v>0</v>
      </c>
      <c r="E405" s="79">
        <v>705</v>
      </c>
      <c r="F405" s="79">
        <v>592</v>
      </c>
    </row>
    <row r="406" spans="1:6" ht="63" x14ac:dyDescent="0.25">
      <c r="A406" s="78" t="s">
        <v>442</v>
      </c>
      <c r="B406" s="85" t="s">
        <v>450</v>
      </c>
      <c r="C406" s="86" t="s">
        <v>155</v>
      </c>
      <c r="D406" s="87">
        <v>104</v>
      </c>
      <c r="E406" s="79">
        <v>705</v>
      </c>
      <c r="F406" s="79">
        <v>592</v>
      </c>
    </row>
    <row r="407" spans="1:6" ht="31.5" x14ac:dyDescent="0.25">
      <c r="A407" s="78" t="s">
        <v>438</v>
      </c>
      <c r="B407" s="85" t="s">
        <v>439</v>
      </c>
      <c r="C407" s="86" t="s">
        <v>139</v>
      </c>
      <c r="D407" s="87">
        <v>0</v>
      </c>
      <c r="E407" s="79">
        <v>2814.9</v>
      </c>
      <c r="F407" s="79">
        <v>2800.2</v>
      </c>
    </row>
    <row r="408" spans="1:6" ht="31.5" x14ac:dyDescent="0.25">
      <c r="A408" s="78" t="s">
        <v>309</v>
      </c>
      <c r="B408" s="85" t="s">
        <v>440</v>
      </c>
      <c r="C408" s="86" t="s">
        <v>139</v>
      </c>
      <c r="D408" s="87">
        <v>0</v>
      </c>
      <c r="E408" s="79">
        <v>1757.9</v>
      </c>
      <c r="F408" s="79">
        <v>1914.5</v>
      </c>
    </row>
    <row r="409" spans="1:6" ht="63" customHeight="1" x14ac:dyDescent="0.25">
      <c r="A409" s="78" t="s">
        <v>154</v>
      </c>
      <c r="B409" s="85" t="s">
        <v>440</v>
      </c>
      <c r="C409" s="86" t="s">
        <v>155</v>
      </c>
      <c r="D409" s="87">
        <v>0</v>
      </c>
      <c r="E409" s="79">
        <v>1757.9</v>
      </c>
      <c r="F409" s="79">
        <v>1914.5</v>
      </c>
    </row>
    <row r="410" spans="1:6" ht="32.25" customHeight="1" x14ac:dyDescent="0.25">
      <c r="A410" s="78" t="s">
        <v>433</v>
      </c>
      <c r="B410" s="85" t="s">
        <v>440</v>
      </c>
      <c r="C410" s="86" t="s">
        <v>155</v>
      </c>
      <c r="D410" s="87">
        <v>102</v>
      </c>
      <c r="E410" s="79">
        <v>1757.9</v>
      </c>
      <c r="F410" s="79">
        <v>1914.5</v>
      </c>
    </row>
    <row r="411" spans="1:6" ht="157.5" customHeight="1" x14ac:dyDescent="0.25">
      <c r="A411" s="78" t="s">
        <v>158</v>
      </c>
      <c r="B411" s="85" t="s">
        <v>441</v>
      </c>
      <c r="C411" s="86" t="s">
        <v>139</v>
      </c>
      <c r="D411" s="87">
        <v>0</v>
      </c>
      <c r="E411" s="79">
        <v>1057</v>
      </c>
      <c r="F411" s="79">
        <v>885.7</v>
      </c>
    </row>
    <row r="412" spans="1:6" ht="63" customHeight="1" x14ac:dyDescent="0.25">
      <c r="A412" s="78" t="s">
        <v>154</v>
      </c>
      <c r="B412" s="85" t="s">
        <v>441</v>
      </c>
      <c r="C412" s="86" t="s">
        <v>155</v>
      </c>
      <c r="D412" s="87">
        <v>0</v>
      </c>
      <c r="E412" s="79">
        <v>1057</v>
      </c>
      <c r="F412" s="79">
        <v>885.7</v>
      </c>
    </row>
    <row r="413" spans="1:6" ht="31.5" customHeight="1" x14ac:dyDescent="0.25">
      <c r="A413" s="78" t="s">
        <v>433</v>
      </c>
      <c r="B413" s="85" t="s">
        <v>441</v>
      </c>
      <c r="C413" s="86" t="s">
        <v>155</v>
      </c>
      <c r="D413" s="87">
        <v>102</v>
      </c>
      <c r="E413" s="79">
        <v>1057</v>
      </c>
      <c r="F413" s="79">
        <v>885.7</v>
      </c>
    </row>
    <row r="414" spans="1:6" ht="31.5" x14ac:dyDescent="0.25">
      <c r="A414" s="78" t="s">
        <v>451</v>
      </c>
      <c r="B414" s="85" t="s">
        <v>452</v>
      </c>
      <c r="C414" s="86" t="s">
        <v>139</v>
      </c>
      <c r="D414" s="87">
        <v>0</v>
      </c>
      <c r="E414" s="79">
        <v>4902.1000000000004</v>
      </c>
      <c r="F414" s="79">
        <v>4840.3999999999996</v>
      </c>
    </row>
    <row r="415" spans="1:6" ht="63" x14ac:dyDescent="0.25">
      <c r="A415" s="78" t="s">
        <v>466</v>
      </c>
      <c r="B415" s="85" t="s">
        <v>467</v>
      </c>
      <c r="C415" s="86" t="s">
        <v>139</v>
      </c>
      <c r="D415" s="87">
        <v>0</v>
      </c>
      <c r="E415" s="79">
        <v>68.2</v>
      </c>
      <c r="F415" s="79">
        <v>6.5</v>
      </c>
    </row>
    <row r="416" spans="1:6" ht="31.5" x14ac:dyDescent="0.25">
      <c r="A416" s="78" t="s">
        <v>156</v>
      </c>
      <c r="B416" s="85" t="s">
        <v>467</v>
      </c>
      <c r="C416" s="86" t="s">
        <v>157</v>
      </c>
      <c r="D416" s="87">
        <v>0</v>
      </c>
      <c r="E416" s="79">
        <v>68.2</v>
      </c>
      <c r="F416" s="79">
        <v>6.5</v>
      </c>
    </row>
    <row r="417" spans="1:6" x14ac:dyDescent="0.25">
      <c r="A417" s="78" t="s">
        <v>465</v>
      </c>
      <c r="B417" s="85" t="s">
        <v>467</v>
      </c>
      <c r="C417" s="86" t="s">
        <v>157</v>
      </c>
      <c r="D417" s="87">
        <v>105</v>
      </c>
      <c r="E417" s="79">
        <v>68.2</v>
      </c>
      <c r="F417" s="79">
        <v>6.5</v>
      </c>
    </row>
    <row r="418" spans="1:6" ht="78.75" x14ac:dyDescent="0.25">
      <c r="A418" s="78" t="s">
        <v>453</v>
      </c>
      <c r="B418" s="85" t="s">
        <v>454</v>
      </c>
      <c r="C418" s="86" t="s">
        <v>139</v>
      </c>
      <c r="D418" s="87">
        <v>0</v>
      </c>
      <c r="E418" s="79">
        <v>1640.6</v>
      </c>
      <c r="F418" s="79">
        <v>1640.6</v>
      </c>
    </row>
    <row r="419" spans="1:6" ht="63" customHeight="1" x14ac:dyDescent="0.25">
      <c r="A419" s="78" t="s">
        <v>154</v>
      </c>
      <c r="B419" s="85" t="s">
        <v>454</v>
      </c>
      <c r="C419" s="86" t="s">
        <v>155</v>
      </c>
      <c r="D419" s="87">
        <v>0</v>
      </c>
      <c r="E419" s="79">
        <v>1493.1</v>
      </c>
      <c r="F419" s="79">
        <v>1493.1</v>
      </c>
    </row>
    <row r="420" spans="1:6" ht="63" x14ac:dyDescent="0.25">
      <c r="A420" s="78" t="s">
        <v>442</v>
      </c>
      <c r="B420" s="85" t="s">
        <v>454</v>
      </c>
      <c r="C420" s="86" t="s">
        <v>155</v>
      </c>
      <c r="D420" s="87">
        <v>104</v>
      </c>
      <c r="E420" s="79">
        <v>1493.1</v>
      </c>
      <c r="F420" s="79">
        <v>1493.1</v>
      </c>
    </row>
    <row r="421" spans="1:6" ht="31.5" x14ac:dyDescent="0.25">
      <c r="A421" s="78" t="s">
        <v>156</v>
      </c>
      <c r="B421" s="85" t="s">
        <v>454</v>
      </c>
      <c r="C421" s="86" t="s">
        <v>157</v>
      </c>
      <c r="D421" s="87">
        <v>0</v>
      </c>
      <c r="E421" s="79">
        <v>147.5</v>
      </c>
      <c r="F421" s="79">
        <v>147.5</v>
      </c>
    </row>
    <row r="422" spans="1:6" ht="63" x14ac:dyDescent="0.25">
      <c r="A422" s="78" t="s">
        <v>442</v>
      </c>
      <c r="B422" s="85" t="s">
        <v>454</v>
      </c>
      <c r="C422" s="86" t="s">
        <v>157</v>
      </c>
      <c r="D422" s="87">
        <v>104</v>
      </c>
      <c r="E422" s="79">
        <v>147.5</v>
      </c>
      <c r="F422" s="79">
        <v>147.5</v>
      </c>
    </row>
    <row r="423" spans="1:6" ht="63" x14ac:dyDescent="0.25">
      <c r="A423" s="78" t="s">
        <v>455</v>
      </c>
      <c r="B423" s="85" t="s">
        <v>456</v>
      </c>
      <c r="C423" s="86" t="s">
        <v>139</v>
      </c>
      <c r="D423" s="87">
        <v>0</v>
      </c>
      <c r="E423" s="79">
        <v>1515.7</v>
      </c>
      <c r="F423" s="79">
        <v>1515.7</v>
      </c>
    </row>
    <row r="424" spans="1:6" ht="63" customHeight="1" x14ac:dyDescent="0.25">
      <c r="A424" s="78" t="s">
        <v>154</v>
      </c>
      <c r="B424" s="85" t="s">
        <v>456</v>
      </c>
      <c r="C424" s="86" t="s">
        <v>155</v>
      </c>
      <c r="D424" s="87">
        <v>0</v>
      </c>
      <c r="E424" s="79">
        <v>1328.3</v>
      </c>
      <c r="F424" s="79">
        <v>1328.3</v>
      </c>
    </row>
    <row r="425" spans="1:6" ht="63" x14ac:dyDescent="0.25">
      <c r="A425" s="78" t="s">
        <v>442</v>
      </c>
      <c r="B425" s="85" t="s">
        <v>456</v>
      </c>
      <c r="C425" s="86" t="s">
        <v>155</v>
      </c>
      <c r="D425" s="87">
        <v>104</v>
      </c>
      <c r="E425" s="79">
        <v>1328.3</v>
      </c>
      <c r="F425" s="79">
        <v>1328.3</v>
      </c>
    </row>
    <row r="426" spans="1:6" ht="31.5" x14ac:dyDescent="0.25">
      <c r="A426" s="78" t="s">
        <v>156</v>
      </c>
      <c r="B426" s="85" t="s">
        <v>456</v>
      </c>
      <c r="C426" s="86" t="s">
        <v>157</v>
      </c>
      <c r="D426" s="87">
        <v>0</v>
      </c>
      <c r="E426" s="79">
        <v>187.4</v>
      </c>
      <c r="F426" s="79">
        <v>187.4</v>
      </c>
    </row>
    <row r="427" spans="1:6" ht="63" x14ac:dyDescent="0.25">
      <c r="A427" s="78" t="s">
        <v>442</v>
      </c>
      <c r="B427" s="85" t="s">
        <v>456</v>
      </c>
      <c r="C427" s="86" t="s">
        <v>157</v>
      </c>
      <c r="D427" s="87">
        <v>104</v>
      </c>
      <c r="E427" s="79">
        <v>187.4</v>
      </c>
      <c r="F427" s="79">
        <v>187.4</v>
      </c>
    </row>
    <row r="428" spans="1:6" ht="31.5" x14ac:dyDescent="0.25">
      <c r="A428" s="78" t="s">
        <v>457</v>
      </c>
      <c r="B428" s="85" t="s">
        <v>458</v>
      </c>
      <c r="C428" s="86" t="s">
        <v>139</v>
      </c>
      <c r="D428" s="87">
        <v>0</v>
      </c>
      <c r="E428" s="79">
        <v>821.3</v>
      </c>
      <c r="F428" s="79">
        <v>821.3</v>
      </c>
    </row>
    <row r="429" spans="1:6" ht="63" customHeight="1" x14ac:dyDescent="0.25">
      <c r="A429" s="78" t="s">
        <v>154</v>
      </c>
      <c r="B429" s="85" t="s">
        <v>458</v>
      </c>
      <c r="C429" s="86" t="s">
        <v>155</v>
      </c>
      <c r="D429" s="87">
        <v>0</v>
      </c>
      <c r="E429" s="79">
        <v>758.8</v>
      </c>
      <c r="F429" s="79">
        <v>758.8</v>
      </c>
    </row>
    <row r="430" spans="1:6" ht="63" x14ac:dyDescent="0.25">
      <c r="A430" s="78" t="s">
        <v>442</v>
      </c>
      <c r="B430" s="85" t="s">
        <v>458</v>
      </c>
      <c r="C430" s="86" t="s">
        <v>155</v>
      </c>
      <c r="D430" s="87">
        <v>104</v>
      </c>
      <c r="E430" s="79">
        <v>758.8</v>
      </c>
      <c r="F430" s="79">
        <v>758.8</v>
      </c>
    </row>
    <row r="431" spans="1:6" ht="31.5" x14ac:dyDescent="0.25">
      <c r="A431" s="78" t="s">
        <v>156</v>
      </c>
      <c r="B431" s="85" t="s">
        <v>458</v>
      </c>
      <c r="C431" s="86" t="s">
        <v>157</v>
      </c>
      <c r="D431" s="87">
        <v>0</v>
      </c>
      <c r="E431" s="79">
        <v>62.5</v>
      </c>
      <c r="F431" s="79">
        <v>62.5</v>
      </c>
    </row>
    <row r="432" spans="1:6" ht="63" x14ac:dyDescent="0.25">
      <c r="A432" s="78" t="s">
        <v>442</v>
      </c>
      <c r="B432" s="85" t="s">
        <v>458</v>
      </c>
      <c r="C432" s="86" t="s">
        <v>157</v>
      </c>
      <c r="D432" s="87">
        <v>104</v>
      </c>
      <c r="E432" s="79">
        <v>62.5</v>
      </c>
      <c r="F432" s="79">
        <v>62.5</v>
      </c>
    </row>
    <row r="433" spans="1:6" ht="46.5" customHeight="1" x14ac:dyDescent="0.25">
      <c r="A433" s="78" t="s">
        <v>459</v>
      </c>
      <c r="B433" s="85" t="s">
        <v>460</v>
      </c>
      <c r="C433" s="86" t="s">
        <v>139</v>
      </c>
      <c r="D433" s="87">
        <v>0</v>
      </c>
      <c r="E433" s="79">
        <v>818.6</v>
      </c>
      <c r="F433" s="79">
        <v>818.6</v>
      </c>
    </row>
    <row r="434" spans="1:6" ht="63" customHeight="1" x14ac:dyDescent="0.25">
      <c r="A434" s="78" t="s">
        <v>154</v>
      </c>
      <c r="B434" s="85" t="s">
        <v>460</v>
      </c>
      <c r="C434" s="86" t="s">
        <v>155</v>
      </c>
      <c r="D434" s="87">
        <v>0</v>
      </c>
      <c r="E434" s="79">
        <v>749.6</v>
      </c>
      <c r="F434" s="79">
        <v>749.6</v>
      </c>
    </row>
    <row r="435" spans="1:6" ht="63" x14ac:dyDescent="0.25">
      <c r="A435" s="78" t="s">
        <v>442</v>
      </c>
      <c r="B435" s="85" t="s">
        <v>460</v>
      </c>
      <c r="C435" s="86" t="s">
        <v>155</v>
      </c>
      <c r="D435" s="87">
        <v>104</v>
      </c>
      <c r="E435" s="79">
        <v>749.6</v>
      </c>
      <c r="F435" s="79">
        <v>749.6</v>
      </c>
    </row>
    <row r="436" spans="1:6" ht="31.5" x14ac:dyDescent="0.25">
      <c r="A436" s="78" t="s">
        <v>156</v>
      </c>
      <c r="B436" s="85" t="s">
        <v>460</v>
      </c>
      <c r="C436" s="86" t="s">
        <v>157</v>
      </c>
      <c r="D436" s="87">
        <v>0</v>
      </c>
      <c r="E436" s="79">
        <v>69</v>
      </c>
      <c r="F436" s="79">
        <v>69</v>
      </c>
    </row>
    <row r="437" spans="1:6" ht="63" x14ac:dyDescent="0.25">
      <c r="A437" s="78" t="s">
        <v>442</v>
      </c>
      <c r="B437" s="85" t="s">
        <v>460</v>
      </c>
      <c r="C437" s="86" t="s">
        <v>157</v>
      </c>
      <c r="D437" s="87">
        <v>104</v>
      </c>
      <c r="E437" s="79">
        <v>69</v>
      </c>
      <c r="F437" s="79">
        <v>69</v>
      </c>
    </row>
    <row r="438" spans="1:6" ht="94.5" customHeight="1" x14ac:dyDescent="0.25">
      <c r="A438" s="78" t="s">
        <v>461</v>
      </c>
      <c r="B438" s="85" t="s">
        <v>462</v>
      </c>
      <c r="C438" s="86" t="s">
        <v>139</v>
      </c>
      <c r="D438" s="87">
        <v>0</v>
      </c>
      <c r="E438" s="79">
        <v>0.7</v>
      </c>
      <c r="F438" s="79">
        <v>0.7</v>
      </c>
    </row>
    <row r="439" spans="1:6" ht="31.5" x14ac:dyDescent="0.25">
      <c r="A439" s="78" t="s">
        <v>156</v>
      </c>
      <c r="B439" s="85" t="s">
        <v>462</v>
      </c>
      <c r="C439" s="86" t="s">
        <v>157</v>
      </c>
      <c r="D439" s="87">
        <v>0</v>
      </c>
      <c r="E439" s="79">
        <v>0.7</v>
      </c>
      <c r="F439" s="79">
        <v>0.7</v>
      </c>
    </row>
    <row r="440" spans="1:6" ht="63" x14ac:dyDescent="0.25">
      <c r="A440" s="78" t="s">
        <v>442</v>
      </c>
      <c r="B440" s="85" t="s">
        <v>462</v>
      </c>
      <c r="C440" s="86" t="s">
        <v>157</v>
      </c>
      <c r="D440" s="87">
        <v>104</v>
      </c>
      <c r="E440" s="79">
        <v>0.7</v>
      </c>
      <c r="F440" s="79">
        <v>0.7</v>
      </c>
    </row>
    <row r="441" spans="1:6" ht="31.5" x14ac:dyDescent="0.25">
      <c r="A441" s="78" t="s">
        <v>463</v>
      </c>
      <c r="B441" s="85" t="s">
        <v>464</v>
      </c>
      <c r="C441" s="86" t="s">
        <v>139</v>
      </c>
      <c r="D441" s="87">
        <v>0</v>
      </c>
      <c r="E441" s="79">
        <v>37</v>
      </c>
      <c r="F441" s="79">
        <v>37</v>
      </c>
    </row>
    <row r="442" spans="1:6" ht="63" customHeight="1" x14ac:dyDescent="0.25">
      <c r="A442" s="78" t="s">
        <v>154</v>
      </c>
      <c r="B442" s="85" t="s">
        <v>464</v>
      </c>
      <c r="C442" s="86" t="s">
        <v>155</v>
      </c>
      <c r="D442" s="87">
        <v>0</v>
      </c>
      <c r="E442" s="79">
        <v>34.799999999999997</v>
      </c>
      <c r="F442" s="79">
        <v>34.799999999999997</v>
      </c>
    </row>
    <row r="443" spans="1:6" ht="63" x14ac:dyDescent="0.25">
      <c r="A443" s="78" t="s">
        <v>442</v>
      </c>
      <c r="B443" s="85" t="s">
        <v>464</v>
      </c>
      <c r="C443" s="86" t="s">
        <v>155</v>
      </c>
      <c r="D443" s="87">
        <v>104</v>
      </c>
      <c r="E443" s="79">
        <v>34.799999999999997</v>
      </c>
      <c r="F443" s="79">
        <v>34.799999999999997</v>
      </c>
    </row>
    <row r="444" spans="1:6" ht="31.5" x14ac:dyDescent="0.25">
      <c r="A444" s="78" t="s">
        <v>156</v>
      </c>
      <c r="B444" s="85" t="s">
        <v>464</v>
      </c>
      <c r="C444" s="86" t="s">
        <v>157</v>
      </c>
      <c r="D444" s="87">
        <v>0</v>
      </c>
      <c r="E444" s="79">
        <v>2.2000000000000002</v>
      </c>
      <c r="F444" s="79">
        <v>2.2000000000000002</v>
      </c>
    </row>
    <row r="445" spans="1:6" ht="63" x14ac:dyDescent="0.25">
      <c r="A445" s="78" t="s">
        <v>442</v>
      </c>
      <c r="B445" s="85" t="s">
        <v>464</v>
      </c>
      <c r="C445" s="86" t="s">
        <v>157</v>
      </c>
      <c r="D445" s="87">
        <v>104</v>
      </c>
      <c r="E445" s="79">
        <v>2.2000000000000002</v>
      </c>
      <c r="F445" s="79">
        <v>2.2000000000000002</v>
      </c>
    </row>
    <row r="446" spans="1:6" ht="31.5" x14ac:dyDescent="0.25">
      <c r="A446" s="78" t="s">
        <v>489</v>
      </c>
      <c r="B446" s="85" t="s">
        <v>490</v>
      </c>
      <c r="C446" s="86" t="s">
        <v>139</v>
      </c>
      <c r="D446" s="87">
        <v>0</v>
      </c>
      <c r="E446" s="79">
        <v>10</v>
      </c>
      <c r="F446" s="79">
        <v>10</v>
      </c>
    </row>
    <row r="447" spans="1:6" ht="47.25" x14ac:dyDescent="0.25">
      <c r="A447" s="78" t="s">
        <v>491</v>
      </c>
      <c r="B447" s="85" t="s">
        <v>492</v>
      </c>
      <c r="C447" s="86" t="s">
        <v>139</v>
      </c>
      <c r="D447" s="87">
        <v>0</v>
      </c>
      <c r="E447" s="79">
        <v>10</v>
      </c>
      <c r="F447" s="79">
        <v>10</v>
      </c>
    </row>
    <row r="448" spans="1:6" x14ac:dyDescent="0.25">
      <c r="A448" s="78" t="s">
        <v>493</v>
      </c>
      <c r="B448" s="85" t="s">
        <v>494</v>
      </c>
      <c r="C448" s="86" t="s">
        <v>139</v>
      </c>
      <c r="D448" s="87">
        <v>0</v>
      </c>
      <c r="E448" s="79">
        <v>10</v>
      </c>
      <c r="F448" s="79">
        <v>10</v>
      </c>
    </row>
    <row r="449" spans="1:6" ht="31.5" x14ac:dyDescent="0.25">
      <c r="A449" s="78" t="s">
        <v>156</v>
      </c>
      <c r="B449" s="85" t="s">
        <v>494</v>
      </c>
      <c r="C449" s="86" t="s">
        <v>157</v>
      </c>
      <c r="D449" s="87">
        <v>0</v>
      </c>
      <c r="E449" s="79">
        <v>10</v>
      </c>
      <c r="F449" s="79">
        <v>10</v>
      </c>
    </row>
    <row r="450" spans="1:6" x14ac:dyDescent="0.25">
      <c r="A450" s="78" t="s">
        <v>339</v>
      </c>
      <c r="B450" s="85" t="s">
        <v>494</v>
      </c>
      <c r="C450" s="86" t="s">
        <v>157</v>
      </c>
      <c r="D450" s="87">
        <v>113</v>
      </c>
      <c r="E450" s="79">
        <v>10</v>
      </c>
      <c r="F450" s="79">
        <v>10</v>
      </c>
    </row>
    <row r="451" spans="1:6" s="75" customFormat="1" ht="47.25" x14ac:dyDescent="0.25">
      <c r="A451" s="76" t="s">
        <v>316</v>
      </c>
      <c r="B451" s="89" t="s">
        <v>317</v>
      </c>
      <c r="C451" s="90" t="s">
        <v>139</v>
      </c>
      <c r="D451" s="91">
        <v>0</v>
      </c>
      <c r="E451" s="77">
        <v>5743.7</v>
      </c>
      <c r="F451" s="77">
        <v>5687</v>
      </c>
    </row>
    <row r="452" spans="1:6" ht="47.25" x14ac:dyDescent="0.25">
      <c r="A452" s="78" t="s">
        <v>318</v>
      </c>
      <c r="B452" s="85" t="s">
        <v>319</v>
      </c>
      <c r="C452" s="86" t="s">
        <v>139</v>
      </c>
      <c r="D452" s="87">
        <v>0</v>
      </c>
      <c r="E452" s="79">
        <v>422.9</v>
      </c>
      <c r="F452" s="79">
        <v>448.1</v>
      </c>
    </row>
    <row r="453" spans="1:6" ht="47.25" x14ac:dyDescent="0.25">
      <c r="A453" s="78" t="s">
        <v>320</v>
      </c>
      <c r="B453" s="85" t="s">
        <v>321</v>
      </c>
      <c r="C453" s="86" t="s">
        <v>139</v>
      </c>
      <c r="D453" s="87">
        <v>0</v>
      </c>
      <c r="E453" s="79">
        <v>422.9</v>
      </c>
      <c r="F453" s="79">
        <v>448.1</v>
      </c>
    </row>
    <row r="454" spans="1:6" ht="47.25" x14ac:dyDescent="0.25">
      <c r="A454" s="78" t="s">
        <v>322</v>
      </c>
      <c r="B454" s="85" t="s">
        <v>323</v>
      </c>
      <c r="C454" s="86" t="s">
        <v>139</v>
      </c>
      <c r="D454" s="87">
        <v>0</v>
      </c>
      <c r="E454" s="79">
        <v>37.4</v>
      </c>
      <c r="F454" s="79">
        <v>37.4</v>
      </c>
    </row>
    <row r="455" spans="1:6" ht="31.5" x14ac:dyDescent="0.25">
      <c r="A455" s="78" t="s">
        <v>156</v>
      </c>
      <c r="B455" s="85" t="s">
        <v>323</v>
      </c>
      <c r="C455" s="86" t="s">
        <v>157</v>
      </c>
      <c r="D455" s="87">
        <v>0</v>
      </c>
      <c r="E455" s="79">
        <v>37.4</v>
      </c>
      <c r="F455" s="79">
        <v>37.4</v>
      </c>
    </row>
    <row r="456" spans="1:6" x14ac:dyDescent="0.25">
      <c r="A456" s="78" t="s">
        <v>306</v>
      </c>
      <c r="B456" s="85" t="s">
        <v>323</v>
      </c>
      <c r="C456" s="86" t="s">
        <v>157</v>
      </c>
      <c r="D456" s="87">
        <v>709</v>
      </c>
      <c r="E456" s="79">
        <v>37.4</v>
      </c>
      <c r="F456" s="79">
        <v>37.4</v>
      </c>
    </row>
    <row r="457" spans="1:6" x14ac:dyDescent="0.25">
      <c r="A457" s="78" t="s">
        <v>651</v>
      </c>
      <c r="B457" s="85" t="s">
        <v>652</v>
      </c>
      <c r="C457" s="86" t="s">
        <v>139</v>
      </c>
      <c r="D457" s="87">
        <v>0</v>
      </c>
      <c r="E457" s="79">
        <v>385.5</v>
      </c>
      <c r="F457" s="79">
        <v>410.7</v>
      </c>
    </row>
    <row r="458" spans="1:6" ht="31.5" x14ac:dyDescent="0.25">
      <c r="A458" s="78" t="s">
        <v>156</v>
      </c>
      <c r="B458" s="85" t="s">
        <v>652</v>
      </c>
      <c r="C458" s="86" t="s">
        <v>157</v>
      </c>
      <c r="D458" s="87">
        <v>0</v>
      </c>
      <c r="E458" s="79">
        <v>385.5</v>
      </c>
      <c r="F458" s="79">
        <v>410.7</v>
      </c>
    </row>
    <row r="459" spans="1:6" x14ac:dyDescent="0.25">
      <c r="A459" s="78" t="s">
        <v>650</v>
      </c>
      <c r="B459" s="85" t="s">
        <v>652</v>
      </c>
      <c r="C459" s="86" t="s">
        <v>157</v>
      </c>
      <c r="D459" s="87">
        <v>409</v>
      </c>
      <c r="E459" s="79">
        <v>385.5</v>
      </c>
      <c r="F459" s="79">
        <v>410.7</v>
      </c>
    </row>
    <row r="460" spans="1:6" ht="47.25" x14ac:dyDescent="0.25">
      <c r="A460" s="78" t="s">
        <v>495</v>
      </c>
      <c r="B460" s="85" t="s">
        <v>496</v>
      </c>
      <c r="C460" s="86" t="s">
        <v>139</v>
      </c>
      <c r="D460" s="87">
        <v>0</v>
      </c>
      <c r="E460" s="79">
        <v>33.5</v>
      </c>
      <c r="F460" s="79">
        <v>33.5</v>
      </c>
    </row>
    <row r="461" spans="1:6" ht="63" x14ac:dyDescent="0.25">
      <c r="A461" s="78" t="s">
        <v>497</v>
      </c>
      <c r="B461" s="85" t="s">
        <v>498</v>
      </c>
      <c r="C461" s="86" t="s">
        <v>139</v>
      </c>
      <c r="D461" s="87">
        <v>0</v>
      </c>
      <c r="E461" s="79">
        <v>33.5</v>
      </c>
      <c r="F461" s="79">
        <v>33.5</v>
      </c>
    </row>
    <row r="462" spans="1:6" ht="31.5" x14ac:dyDescent="0.25">
      <c r="A462" s="78" t="s">
        <v>499</v>
      </c>
      <c r="B462" s="85" t="s">
        <v>500</v>
      </c>
      <c r="C462" s="86" t="s">
        <v>139</v>
      </c>
      <c r="D462" s="87">
        <v>0</v>
      </c>
      <c r="E462" s="79">
        <v>30.5</v>
      </c>
      <c r="F462" s="79">
        <v>30.5</v>
      </c>
    </row>
    <row r="463" spans="1:6" ht="31.5" x14ac:dyDescent="0.25">
      <c r="A463" s="78" t="s">
        <v>156</v>
      </c>
      <c r="B463" s="85" t="s">
        <v>500</v>
      </c>
      <c r="C463" s="86" t="s">
        <v>157</v>
      </c>
      <c r="D463" s="87">
        <v>0</v>
      </c>
      <c r="E463" s="79">
        <v>30.5</v>
      </c>
      <c r="F463" s="79">
        <v>30.5</v>
      </c>
    </row>
    <row r="464" spans="1:6" x14ac:dyDescent="0.25">
      <c r="A464" s="78" t="s">
        <v>339</v>
      </c>
      <c r="B464" s="85" t="s">
        <v>500</v>
      </c>
      <c r="C464" s="86" t="s">
        <v>157</v>
      </c>
      <c r="D464" s="87">
        <v>113</v>
      </c>
      <c r="E464" s="79">
        <v>30.5</v>
      </c>
      <c r="F464" s="79">
        <v>30.5</v>
      </c>
    </row>
    <row r="465" spans="1:6" x14ac:dyDescent="0.25">
      <c r="A465" s="78" t="s">
        <v>501</v>
      </c>
      <c r="B465" s="85" t="s">
        <v>502</v>
      </c>
      <c r="C465" s="86" t="s">
        <v>139</v>
      </c>
      <c r="D465" s="87">
        <v>0</v>
      </c>
      <c r="E465" s="79">
        <v>3</v>
      </c>
      <c r="F465" s="79">
        <v>3</v>
      </c>
    </row>
    <row r="466" spans="1:6" ht="31.5" x14ac:dyDescent="0.25">
      <c r="A466" s="78" t="s">
        <v>156</v>
      </c>
      <c r="B466" s="85" t="s">
        <v>502</v>
      </c>
      <c r="C466" s="86" t="s">
        <v>157</v>
      </c>
      <c r="D466" s="87">
        <v>0</v>
      </c>
      <c r="E466" s="79">
        <v>3</v>
      </c>
      <c r="F466" s="79">
        <v>3</v>
      </c>
    </row>
    <row r="467" spans="1:6" x14ac:dyDescent="0.25">
      <c r="A467" s="78" t="s">
        <v>339</v>
      </c>
      <c r="B467" s="85" t="s">
        <v>502</v>
      </c>
      <c r="C467" s="86" t="s">
        <v>157</v>
      </c>
      <c r="D467" s="87">
        <v>113</v>
      </c>
      <c r="E467" s="79">
        <v>3</v>
      </c>
      <c r="F467" s="79">
        <v>3</v>
      </c>
    </row>
    <row r="468" spans="1:6" ht="31.5" x14ac:dyDescent="0.25">
      <c r="A468" s="78" t="s">
        <v>503</v>
      </c>
      <c r="B468" s="85" t="s">
        <v>504</v>
      </c>
      <c r="C468" s="86" t="s">
        <v>139</v>
      </c>
      <c r="D468" s="87">
        <v>0</v>
      </c>
      <c r="E468" s="79">
        <v>5287.3</v>
      </c>
      <c r="F468" s="79">
        <v>5205.3999999999996</v>
      </c>
    </row>
    <row r="469" spans="1:6" ht="47.25" x14ac:dyDescent="0.25">
      <c r="A469" s="78" t="s">
        <v>505</v>
      </c>
      <c r="B469" s="85" t="s">
        <v>506</v>
      </c>
      <c r="C469" s="86" t="s">
        <v>139</v>
      </c>
      <c r="D469" s="87">
        <v>0</v>
      </c>
      <c r="E469" s="79">
        <v>70</v>
      </c>
      <c r="F469" s="79">
        <v>70</v>
      </c>
    </row>
    <row r="470" spans="1:6" ht="47.25" x14ac:dyDescent="0.25">
      <c r="A470" s="78" t="s">
        <v>507</v>
      </c>
      <c r="B470" s="85" t="s">
        <v>508</v>
      </c>
      <c r="C470" s="86" t="s">
        <v>139</v>
      </c>
      <c r="D470" s="87">
        <v>0</v>
      </c>
      <c r="E470" s="79">
        <v>30</v>
      </c>
      <c r="F470" s="79">
        <v>30</v>
      </c>
    </row>
    <row r="471" spans="1:6" ht="31.5" x14ac:dyDescent="0.25">
      <c r="A471" s="78" t="s">
        <v>156</v>
      </c>
      <c r="B471" s="85" t="s">
        <v>508</v>
      </c>
      <c r="C471" s="86" t="s">
        <v>157</v>
      </c>
      <c r="D471" s="87">
        <v>0</v>
      </c>
      <c r="E471" s="79">
        <v>30</v>
      </c>
      <c r="F471" s="79">
        <v>30</v>
      </c>
    </row>
    <row r="472" spans="1:6" x14ac:dyDescent="0.25">
      <c r="A472" s="78" t="s">
        <v>339</v>
      </c>
      <c r="B472" s="85" t="s">
        <v>508</v>
      </c>
      <c r="C472" s="86" t="s">
        <v>157</v>
      </c>
      <c r="D472" s="87">
        <v>113</v>
      </c>
      <c r="E472" s="79">
        <v>30</v>
      </c>
      <c r="F472" s="79">
        <v>30</v>
      </c>
    </row>
    <row r="473" spans="1:6" ht="47.25" x14ac:dyDescent="0.25">
      <c r="A473" s="78" t="s">
        <v>509</v>
      </c>
      <c r="B473" s="85" t="s">
        <v>510</v>
      </c>
      <c r="C473" s="86" t="s">
        <v>139</v>
      </c>
      <c r="D473" s="87">
        <v>0</v>
      </c>
      <c r="E473" s="79">
        <v>10</v>
      </c>
      <c r="F473" s="79">
        <v>10</v>
      </c>
    </row>
    <row r="474" spans="1:6" ht="31.5" x14ac:dyDescent="0.25">
      <c r="A474" s="78" t="s">
        <v>156</v>
      </c>
      <c r="B474" s="85" t="s">
        <v>510</v>
      </c>
      <c r="C474" s="86" t="s">
        <v>157</v>
      </c>
      <c r="D474" s="87">
        <v>0</v>
      </c>
      <c r="E474" s="79">
        <v>10</v>
      </c>
      <c r="F474" s="79">
        <v>10</v>
      </c>
    </row>
    <row r="475" spans="1:6" x14ac:dyDescent="0.25">
      <c r="A475" s="78" t="s">
        <v>339</v>
      </c>
      <c r="B475" s="85" t="s">
        <v>510</v>
      </c>
      <c r="C475" s="86" t="s">
        <v>157</v>
      </c>
      <c r="D475" s="87">
        <v>113</v>
      </c>
      <c r="E475" s="79">
        <v>10</v>
      </c>
      <c r="F475" s="79">
        <v>10</v>
      </c>
    </row>
    <row r="476" spans="1:6" ht="78.75" x14ac:dyDescent="0.25">
      <c r="A476" s="78" t="s">
        <v>511</v>
      </c>
      <c r="B476" s="85" t="s">
        <v>512</v>
      </c>
      <c r="C476" s="86" t="s">
        <v>139</v>
      </c>
      <c r="D476" s="87">
        <v>0</v>
      </c>
      <c r="E476" s="79">
        <v>5</v>
      </c>
      <c r="F476" s="79">
        <v>5</v>
      </c>
    </row>
    <row r="477" spans="1:6" ht="31.5" x14ac:dyDescent="0.25">
      <c r="A477" s="78" t="s">
        <v>156</v>
      </c>
      <c r="B477" s="85" t="s">
        <v>512</v>
      </c>
      <c r="C477" s="86" t="s">
        <v>157</v>
      </c>
      <c r="D477" s="87">
        <v>0</v>
      </c>
      <c r="E477" s="79">
        <v>5</v>
      </c>
      <c r="F477" s="79">
        <v>5</v>
      </c>
    </row>
    <row r="478" spans="1:6" x14ac:dyDescent="0.25">
      <c r="A478" s="78" t="s">
        <v>339</v>
      </c>
      <c r="B478" s="85" t="s">
        <v>512</v>
      </c>
      <c r="C478" s="86" t="s">
        <v>157</v>
      </c>
      <c r="D478" s="87">
        <v>113</v>
      </c>
      <c r="E478" s="79">
        <v>5</v>
      </c>
      <c r="F478" s="79">
        <v>5</v>
      </c>
    </row>
    <row r="479" spans="1:6" ht="47.25" x14ac:dyDescent="0.25">
      <c r="A479" s="78" t="s">
        <v>513</v>
      </c>
      <c r="B479" s="85" t="s">
        <v>514</v>
      </c>
      <c r="C479" s="86" t="s">
        <v>139</v>
      </c>
      <c r="D479" s="87">
        <v>0</v>
      </c>
      <c r="E479" s="79">
        <v>10</v>
      </c>
      <c r="F479" s="79">
        <v>10</v>
      </c>
    </row>
    <row r="480" spans="1:6" ht="31.5" x14ac:dyDescent="0.25">
      <c r="A480" s="78" t="s">
        <v>156</v>
      </c>
      <c r="B480" s="85" t="s">
        <v>514</v>
      </c>
      <c r="C480" s="86" t="s">
        <v>157</v>
      </c>
      <c r="D480" s="87">
        <v>0</v>
      </c>
      <c r="E480" s="79">
        <v>10</v>
      </c>
      <c r="F480" s="79">
        <v>10</v>
      </c>
    </row>
    <row r="481" spans="1:6" x14ac:dyDescent="0.25">
      <c r="A481" s="78" t="s">
        <v>339</v>
      </c>
      <c r="B481" s="85" t="s">
        <v>514</v>
      </c>
      <c r="C481" s="86" t="s">
        <v>157</v>
      </c>
      <c r="D481" s="87">
        <v>113</v>
      </c>
      <c r="E481" s="79">
        <v>10</v>
      </c>
      <c r="F481" s="79">
        <v>10</v>
      </c>
    </row>
    <row r="482" spans="1:6" ht="63" x14ac:dyDescent="0.25">
      <c r="A482" s="78" t="s">
        <v>515</v>
      </c>
      <c r="B482" s="85" t="s">
        <v>516</v>
      </c>
      <c r="C482" s="86" t="s">
        <v>139</v>
      </c>
      <c r="D482" s="87">
        <v>0</v>
      </c>
      <c r="E482" s="79">
        <v>15</v>
      </c>
      <c r="F482" s="79">
        <v>15</v>
      </c>
    </row>
    <row r="483" spans="1:6" ht="31.5" x14ac:dyDescent="0.25">
      <c r="A483" s="78" t="s">
        <v>156</v>
      </c>
      <c r="B483" s="85" t="s">
        <v>516</v>
      </c>
      <c r="C483" s="86" t="s">
        <v>157</v>
      </c>
      <c r="D483" s="87">
        <v>0</v>
      </c>
      <c r="E483" s="79">
        <v>15</v>
      </c>
      <c r="F483" s="79">
        <v>15</v>
      </c>
    </row>
    <row r="484" spans="1:6" x14ac:dyDescent="0.25">
      <c r="A484" s="78" t="s">
        <v>339</v>
      </c>
      <c r="B484" s="85" t="s">
        <v>516</v>
      </c>
      <c r="C484" s="86" t="s">
        <v>157</v>
      </c>
      <c r="D484" s="87">
        <v>113</v>
      </c>
      <c r="E484" s="79">
        <v>15</v>
      </c>
      <c r="F484" s="79">
        <v>15</v>
      </c>
    </row>
    <row r="485" spans="1:6" ht="47.25" customHeight="1" x14ac:dyDescent="0.25">
      <c r="A485" s="78" t="s">
        <v>646</v>
      </c>
      <c r="B485" s="85" t="s">
        <v>647</v>
      </c>
      <c r="C485" s="86" t="s">
        <v>139</v>
      </c>
      <c r="D485" s="87">
        <v>0</v>
      </c>
      <c r="E485" s="79">
        <v>5217.3</v>
      </c>
      <c r="F485" s="79">
        <v>5135.3999999999996</v>
      </c>
    </row>
    <row r="486" spans="1:6" ht="31.5" x14ac:dyDescent="0.25">
      <c r="A486" s="78" t="s">
        <v>171</v>
      </c>
      <c r="B486" s="85" t="s">
        <v>680</v>
      </c>
      <c r="C486" s="86" t="s">
        <v>139</v>
      </c>
      <c r="D486" s="87">
        <v>0</v>
      </c>
      <c r="E486" s="79">
        <v>44.6</v>
      </c>
      <c r="F486" s="79">
        <v>35.4</v>
      </c>
    </row>
    <row r="487" spans="1:6" ht="31.5" x14ac:dyDescent="0.25">
      <c r="A487" s="78" t="s">
        <v>156</v>
      </c>
      <c r="B487" s="85" t="s">
        <v>680</v>
      </c>
      <c r="C487" s="86" t="s">
        <v>157</v>
      </c>
      <c r="D487" s="87">
        <v>0</v>
      </c>
      <c r="E487" s="79">
        <v>44.6</v>
      </c>
      <c r="F487" s="79">
        <v>35.4</v>
      </c>
    </row>
    <row r="488" spans="1:6" ht="31.5" x14ac:dyDescent="0.25">
      <c r="A488" s="78" t="s">
        <v>168</v>
      </c>
      <c r="B488" s="85" t="s">
        <v>680</v>
      </c>
      <c r="C488" s="86" t="s">
        <v>157</v>
      </c>
      <c r="D488" s="87">
        <v>705</v>
      </c>
      <c r="E488" s="79">
        <v>44.6</v>
      </c>
      <c r="F488" s="79">
        <v>35.4</v>
      </c>
    </row>
    <row r="489" spans="1:6" ht="17.25" customHeight="1" x14ac:dyDescent="0.25">
      <c r="A489" s="78" t="s">
        <v>152</v>
      </c>
      <c r="B489" s="85" t="s">
        <v>648</v>
      </c>
      <c r="C489" s="86" t="s">
        <v>139</v>
      </c>
      <c r="D489" s="87">
        <v>0</v>
      </c>
      <c r="E489" s="79">
        <v>3565.6</v>
      </c>
      <c r="F489" s="79">
        <v>3753.3</v>
      </c>
    </row>
    <row r="490" spans="1:6" ht="63" customHeight="1" x14ac:dyDescent="0.25">
      <c r="A490" s="78" t="s">
        <v>154</v>
      </c>
      <c r="B490" s="85" t="s">
        <v>648</v>
      </c>
      <c r="C490" s="86" t="s">
        <v>155</v>
      </c>
      <c r="D490" s="87">
        <v>0</v>
      </c>
      <c r="E490" s="79">
        <v>2987.7</v>
      </c>
      <c r="F490" s="79">
        <v>3222.4</v>
      </c>
    </row>
    <row r="491" spans="1:6" ht="31.5" x14ac:dyDescent="0.25">
      <c r="A491" s="78" t="s">
        <v>645</v>
      </c>
      <c r="B491" s="85" t="s">
        <v>648</v>
      </c>
      <c r="C491" s="86" t="s">
        <v>155</v>
      </c>
      <c r="D491" s="87">
        <v>314</v>
      </c>
      <c r="E491" s="79">
        <v>2987.7</v>
      </c>
      <c r="F491" s="79">
        <v>3222.4</v>
      </c>
    </row>
    <row r="492" spans="1:6" ht="31.5" x14ac:dyDescent="0.25">
      <c r="A492" s="78" t="s">
        <v>156</v>
      </c>
      <c r="B492" s="85" t="s">
        <v>648</v>
      </c>
      <c r="C492" s="86" t="s">
        <v>157</v>
      </c>
      <c r="D492" s="87">
        <v>0</v>
      </c>
      <c r="E492" s="79">
        <v>577.9</v>
      </c>
      <c r="F492" s="79">
        <v>530.9</v>
      </c>
    </row>
    <row r="493" spans="1:6" ht="31.5" x14ac:dyDescent="0.25">
      <c r="A493" s="78" t="s">
        <v>645</v>
      </c>
      <c r="B493" s="85" t="s">
        <v>648</v>
      </c>
      <c r="C493" s="86" t="s">
        <v>157</v>
      </c>
      <c r="D493" s="87">
        <v>314</v>
      </c>
      <c r="E493" s="79">
        <v>577.9</v>
      </c>
      <c r="F493" s="79">
        <v>530.9</v>
      </c>
    </row>
    <row r="494" spans="1:6" ht="157.5" customHeight="1" x14ac:dyDescent="0.25">
      <c r="A494" s="78" t="s">
        <v>158</v>
      </c>
      <c r="B494" s="85" t="s">
        <v>649</v>
      </c>
      <c r="C494" s="86" t="s">
        <v>139</v>
      </c>
      <c r="D494" s="87">
        <v>0</v>
      </c>
      <c r="E494" s="79">
        <v>1607.1</v>
      </c>
      <c r="F494" s="79">
        <v>1346.7</v>
      </c>
    </row>
    <row r="495" spans="1:6" ht="63" customHeight="1" x14ac:dyDescent="0.25">
      <c r="A495" s="78" t="s">
        <v>154</v>
      </c>
      <c r="B495" s="85" t="s">
        <v>649</v>
      </c>
      <c r="C495" s="86" t="s">
        <v>155</v>
      </c>
      <c r="D495" s="87">
        <v>0</v>
      </c>
      <c r="E495" s="79">
        <v>1607.1</v>
      </c>
      <c r="F495" s="79">
        <v>1346.7</v>
      </c>
    </row>
    <row r="496" spans="1:6" ht="31.5" x14ac:dyDescent="0.25">
      <c r="A496" s="78" t="s">
        <v>645</v>
      </c>
      <c r="B496" s="85" t="s">
        <v>649</v>
      </c>
      <c r="C496" s="86" t="s">
        <v>155</v>
      </c>
      <c r="D496" s="87">
        <v>314</v>
      </c>
      <c r="E496" s="79">
        <v>1607.1</v>
      </c>
      <c r="F496" s="79">
        <v>1346.7</v>
      </c>
    </row>
    <row r="497" spans="1:6" s="75" customFormat="1" ht="63" x14ac:dyDescent="0.25">
      <c r="A497" s="76" t="s">
        <v>536</v>
      </c>
      <c r="B497" s="89" t="s">
        <v>537</v>
      </c>
      <c r="C497" s="90" t="s">
        <v>139</v>
      </c>
      <c r="D497" s="91">
        <v>0</v>
      </c>
      <c r="E497" s="77">
        <v>13337</v>
      </c>
      <c r="F497" s="77">
        <v>1337</v>
      </c>
    </row>
    <row r="498" spans="1:6" ht="47.25" x14ac:dyDescent="0.25">
      <c r="A498" s="78" t="s">
        <v>558</v>
      </c>
      <c r="B498" s="85" t="s">
        <v>559</v>
      </c>
      <c r="C498" s="86" t="s">
        <v>139</v>
      </c>
      <c r="D498" s="87">
        <v>0</v>
      </c>
      <c r="E498" s="79">
        <v>166</v>
      </c>
      <c r="F498" s="79">
        <v>166</v>
      </c>
    </row>
    <row r="499" spans="1:6" ht="47.25" x14ac:dyDescent="0.25">
      <c r="A499" s="78" t="s">
        <v>560</v>
      </c>
      <c r="B499" s="85" t="s">
        <v>561</v>
      </c>
      <c r="C499" s="86" t="s">
        <v>139</v>
      </c>
      <c r="D499" s="87">
        <v>0</v>
      </c>
      <c r="E499" s="79">
        <v>166</v>
      </c>
      <c r="F499" s="79">
        <v>166</v>
      </c>
    </row>
    <row r="500" spans="1:6" ht="46.5" customHeight="1" x14ac:dyDescent="0.25">
      <c r="A500" s="78" t="s">
        <v>562</v>
      </c>
      <c r="B500" s="85" t="s">
        <v>563</v>
      </c>
      <c r="C500" s="86" t="s">
        <v>139</v>
      </c>
      <c r="D500" s="87">
        <v>0</v>
      </c>
      <c r="E500" s="79">
        <v>106</v>
      </c>
      <c r="F500" s="79">
        <v>106</v>
      </c>
    </row>
    <row r="501" spans="1:6" ht="31.5" x14ac:dyDescent="0.25">
      <c r="A501" s="78" t="s">
        <v>156</v>
      </c>
      <c r="B501" s="85" t="s">
        <v>563</v>
      </c>
      <c r="C501" s="86" t="s">
        <v>157</v>
      </c>
      <c r="D501" s="87">
        <v>0</v>
      </c>
      <c r="E501" s="79">
        <v>106</v>
      </c>
      <c r="F501" s="79">
        <v>106</v>
      </c>
    </row>
    <row r="502" spans="1:6" x14ac:dyDescent="0.25">
      <c r="A502" s="78" t="s">
        <v>300</v>
      </c>
      <c r="B502" s="85" t="s">
        <v>563</v>
      </c>
      <c r="C502" s="86" t="s">
        <v>157</v>
      </c>
      <c r="D502" s="87">
        <v>707</v>
      </c>
      <c r="E502" s="79">
        <v>106</v>
      </c>
      <c r="F502" s="79">
        <v>106</v>
      </c>
    </row>
    <row r="503" spans="1:6" ht="47.25" x14ac:dyDescent="0.25">
      <c r="A503" s="78" t="s">
        <v>564</v>
      </c>
      <c r="B503" s="85" t="s">
        <v>565</v>
      </c>
      <c r="C503" s="86" t="s">
        <v>139</v>
      </c>
      <c r="D503" s="87">
        <v>0</v>
      </c>
      <c r="E503" s="79">
        <v>40</v>
      </c>
      <c r="F503" s="79">
        <v>40</v>
      </c>
    </row>
    <row r="504" spans="1:6" ht="31.5" x14ac:dyDescent="0.25">
      <c r="A504" s="78" t="s">
        <v>156</v>
      </c>
      <c r="B504" s="85" t="s">
        <v>565</v>
      </c>
      <c r="C504" s="86" t="s">
        <v>157</v>
      </c>
      <c r="D504" s="87">
        <v>0</v>
      </c>
      <c r="E504" s="79">
        <v>40</v>
      </c>
      <c r="F504" s="79">
        <v>40</v>
      </c>
    </row>
    <row r="505" spans="1:6" x14ac:dyDescent="0.25">
      <c r="A505" s="78" t="s">
        <v>300</v>
      </c>
      <c r="B505" s="85" t="s">
        <v>565</v>
      </c>
      <c r="C505" s="86" t="s">
        <v>157</v>
      </c>
      <c r="D505" s="87">
        <v>707</v>
      </c>
      <c r="E505" s="79">
        <v>40</v>
      </c>
      <c r="F505" s="79">
        <v>40</v>
      </c>
    </row>
    <row r="506" spans="1:6" ht="47.25" x14ac:dyDescent="0.25">
      <c r="A506" s="78" t="s">
        <v>566</v>
      </c>
      <c r="B506" s="85" t="s">
        <v>567</v>
      </c>
      <c r="C506" s="86" t="s">
        <v>139</v>
      </c>
      <c r="D506" s="87">
        <v>0</v>
      </c>
      <c r="E506" s="79">
        <v>20</v>
      </c>
      <c r="F506" s="79">
        <v>20</v>
      </c>
    </row>
    <row r="507" spans="1:6" ht="31.5" x14ac:dyDescent="0.25">
      <c r="A507" s="78" t="s">
        <v>156</v>
      </c>
      <c r="B507" s="85" t="s">
        <v>567</v>
      </c>
      <c r="C507" s="86" t="s">
        <v>157</v>
      </c>
      <c r="D507" s="87">
        <v>0</v>
      </c>
      <c r="E507" s="79">
        <v>20</v>
      </c>
      <c r="F507" s="79">
        <v>20</v>
      </c>
    </row>
    <row r="508" spans="1:6" x14ac:dyDescent="0.25">
      <c r="A508" s="78" t="s">
        <v>300</v>
      </c>
      <c r="B508" s="85" t="s">
        <v>567</v>
      </c>
      <c r="C508" s="86" t="s">
        <v>157</v>
      </c>
      <c r="D508" s="87">
        <v>707</v>
      </c>
      <c r="E508" s="79">
        <v>20</v>
      </c>
      <c r="F508" s="79">
        <v>20</v>
      </c>
    </row>
    <row r="509" spans="1:6" ht="47.25" x14ac:dyDescent="0.25">
      <c r="A509" s="78" t="s">
        <v>625</v>
      </c>
      <c r="B509" s="85" t="s">
        <v>626</v>
      </c>
      <c r="C509" s="86" t="s">
        <v>139</v>
      </c>
      <c r="D509" s="87">
        <v>0</v>
      </c>
      <c r="E509" s="79">
        <v>12500</v>
      </c>
      <c r="F509" s="79">
        <v>500</v>
      </c>
    </row>
    <row r="510" spans="1:6" ht="31.5" x14ac:dyDescent="0.25">
      <c r="A510" s="78" t="s">
        <v>627</v>
      </c>
      <c r="B510" s="85" t="s">
        <v>628</v>
      </c>
      <c r="C510" s="86" t="s">
        <v>139</v>
      </c>
      <c r="D510" s="87">
        <v>0</v>
      </c>
      <c r="E510" s="79">
        <v>410</v>
      </c>
      <c r="F510" s="79">
        <v>410</v>
      </c>
    </row>
    <row r="511" spans="1:6" ht="31.5" x14ac:dyDescent="0.25">
      <c r="A511" s="78" t="s">
        <v>629</v>
      </c>
      <c r="B511" s="85" t="s">
        <v>630</v>
      </c>
      <c r="C511" s="86" t="s">
        <v>139</v>
      </c>
      <c r="D511" s="87">
        <v>0</v>
      </c>
      <c r="E511" s="79">
        <v>283</v>
      </c>
      <c r="F511" s="79">
        <v>283</v>
      </c>
    </row>
    <row r="512" spans="1:6" ht="31.5" x14ac:dyDescent="0.25">
      <c r="A512" s="78" t="s">
        <v>156</v>
      </c>
      <c r="B512" s="85" t="s">
        <v>630</v>
      </c>
      <c r="C512" s="86" t="s">
        <v>157</v>
      </c>
      <c r="D512" s="87">
        <v>0</v>
      </c>
      <c r="E512" s="79">
        <v>283</v>
      </c>
      <c r="F512" s="79">
        <v>283</v>
      </c>
    </row>
    <row r="513" spans="1:6" x14ac:dyDescent="0.25">
      <c r="A513" s="78" t="s">
        <v>624</v>
      </c>
      <c r="B513" s="85" t="s">
        <v>630</v>
      </c>
      <c r="C513" s="86" t="s">
        <v>157</v>
      </c>
      <c r="D513" s="87">
        <v>1101</v>
      </c>
      <c r="E513" s="79">
        <v>283</v>
      </c>
      <c r="F513" s="79">
        <v>283</v>
      </c>
    </row>
    <row r="514" spans="1:6" ht="31.5" x14ac:dyDescent="0.25">
      <c r="A514" s="78" t="s">
        <v>631</v>
      </c>
      <c r="B514" s="85" t="s">
        <v>632</v>
      </c>
      <c r="C514" s="86" t="s">
        <v>139</v>
      </c>
      <c r="D514" s="87">
        <v>0</v>
      </c>
      <c r="E514" s="79">
        <v>6</v>
      </c>
      <c r="F514" s="79">
        <v>6</v>
      </c>
    </row>
    <row r="515" spans="1:6" ht="31.5" x14ac:dyDescent="0.25">
      <c r="A515" s="78" t="s">
        <v>156</v>
      </c>
      <c r="B515" s="85" t="s">
        <v>632</v>
      </c>
      <c r="C515" s="86" t="s">
        <v>157</v>
      </c>
      <c r="D515" s="87">
        <v>0</v>
      </c>
      <c r="E515" s="79">
        <v>6</v>
      </c>
      <c r="F515" s="79">
        <v>6</v>
      </c>
    </row>
    <row r="516" spans="1:6" x14ac:dyDescent="0.25">
      <c r="A516" s="78" t="s">
        <v>624</v>
      </c>
      <c r="B516" s="85" t="s">
        <v>632</v>
      </c>
      <c r="C516" s="86" t="s">
        <v>157</v>
      </c>
      <c r="D516" s="87">
        <v>1101</v>
      </c>
      <c r="E516" s="79">
        <v>6</v>
      </c>
      <c r="F516" s="79">
        <v>6</v>
      </c>
    </row>
    <row r="517" spans="1:6" ht="47.25" x14ac:dyDescent="0.25">
      <c r="A517" s="78" t="s">
        <v>633</v>
      </c>
      <c r="B517" s="85" t="s">
        <v>634</v>
      </c>
      <c r="C517" s="86" t="s">
        <v>139</v>
      </c>
      <c r="D517" s="87">
        <v>0</v>
      </c>
      <c r="E517" s="79">
        <v>121</v>
      </c>
      <c r="F517" s="79">
        <v>121</v>
      </c>
    </row>
    <row r="518" spans="1:6" ht="31.5" x14ac:dyDescent="0.25">
      <c r="A518" s="78" t="s">
        <v>156</v>
      </c>
      <c r="B518" s="85" t="s">
        <v>634</v>
      </c>
      <c r="C518" s="86" t="s">
        <v>157</v>
      </c>
      <c r="D518" s="87">
        <v>0</v>
      </c>
      <c r="E518" s="79">
        <v>121</v>
      </c>
      <c r="F518" s="79">
        <v>121</v>
      </c>
    </row>
    <row r="519" spans="1:6" x14ac:dyDescent="0.25">
      <c r="A519" s="78" t="s">
        <v>624</v>
      </c>
      <c r="B519" s="85" t="s">
        <v>634</v>
      </c>
      <c r="C519" s="86" t="s">
        <v>157</v>
      </c>
      <c r="D519" s="87">
        <v>1101</v>
      </c>
      <c r="E519" s="79">
        <v>121</v>
      </c>
      <c r="F519" s="79">
        <v>121</v>
      </c>
    </row>
    <row r="520" spans="1:6" ht="31.5" x14ac:dyDescent="0.25">
      <c r="A520" s="78" t="s">
        <v>637</v>
      </c>
      <c r="B520" s="85" t="s">
        <v>638</v>
      </c>
      <c r="C520" s="86" t="s">
        <v>139</v>
      </c>
      <c r="D520" s="87">
        <v>0</v>
      </c>
      <c r="E520" s="79">
        <v>12090</v>
      </c>
      <c r="F520" s="79">
        <v>90</v>
      </c>
    </row>
    <row r="521" spans="1:6" ht="31.5" x14ac:dyDescent="0.25">
      <c r="A521" s="78" t="s">
        <v>639</v>
      </c>
      <c r="B521" s="85" t="s">
        <v>640</v>
      </c>
      <c r="C521" s="86" t="s">
        <v>139</v>
      </c>
      <c r="D521" s="87">
        <v>0</v>
      </c>
      <c r="E521" s="79">
        <v>75</v>
      </c>
      <c r="F521" s="79">
        <v>75</v>
      </c>
    </row>
    <row r="522" spans="1:6" ht="31.5" x14ac:dyDescent="0.25">
      <c r="A522" s="78" t="s">
        <v>156</v>
      </c>
      <c r="B522" s="85" t="s">
        <v>640</v>
      </c>
      <c r="C522" s="86" t="s">
        <v>157</v>
      </c>
      <c r="D522" s="87">
        <v>0</v>
      </c>
      <c r="E522" s="79">
        <v>75</v>
      </c>
      <c r="F522" s="79">
        <v>75</v>
      </c>
    </row>
    <row r="523" spans="1:6" x14ac:dyDescent="0.25">
      <c r="A523" s="78" t="s">
        <v>624</v>
      </c>
      <c r="B523" s="85" t="s">
        <v>640</v>
      </c>
      <c r="C523" s="86" t="s">
        <v>157</v>
      </c>
      <c r="D523" s="87">
        <v>1101</v>
      </c>
      <c r="E523" s="79">
        <v>75</v>
      </c>
      <c r="F523" s="79">
        <v>75</v>
      </c>
    </row>
    <row r="524" spans="1:6" ht="141" customHeight="1" x14ac:dyDescent="0.25">
      <c r="A524" s="78" t="s">
        <v>681</v>
      </c>
      <c r="B524" s="85" t="s">
        <v>682</v>
      </c>
      <c r="C524" s="86" t="s">
        <v>139</v>
      </c>
      <c r="D524" s="87">
        <v>0</v>
      </c>
      <c r="E524" s="79">
        <v>12000</v>
      </c>
      <c r="F524" s="79">
        <v>0</v>
      </c>
    </row>
    <row r="525" spans="1:6" ht="31.5" x14ac:dyDescent="0.25">
      <c r="A525" s="78" t="s">
        <v>672</v>
      </c>
      <c r="B525" s="85" t="s">
        <v>682</v>
      </c>
      <c r="C525" s="86" t="s">
        <v>673</v>
      </c>
      <c r="D525" s="87">
        <v>0</v>
      </c>
      <c r="E525" s="79">
        <v>12000</v>
      </c>
      <c r="F525" s="79">
        <v>0</v>
      </c>
    </row>
    <row r="526" spans="1:6" x14ac:dyDescent="0.25">
      <c r="A526" s="78" t="s">
        <v>624</v>
      </c>
      <c r="B526" s="85" t="s">
        <v>682</v>
      </c>
      <c r="C526" s="86" t="s">
        <v>673</v>
      </c>
      <c r="D526" s="87">
        <v>1101</v>
      </c>
      <c r="E526" s="79">
        <v>12000</v>
      </c>
      <c r="F526" s="79">
        <v>0</v>
      </c>
    </row>
    <row r="527" spans="1:6" ht="63" x14ac:dyDescent="0.25">
      <c r="A527" s="78" t="s">
        <v>641</v>
      </c>
      <c r="B527" s="85" t="s">
        <v>642</v>
      </c>
      <c r="C527" s="86" t="s">
        <v>139</v>
      </c>
      <c r="D527" s="87">
        <v>0</v>
      </c>
      <c r="E527" s="79">
        <v>15</v>
      </c>
      <c r="F527" s="79">
        <v>15</v>
      </c>
    </row>
    <row r="528" spans="1:6" ht="31.5" x14ac:dyDescent="0.25">
      <c r="A528" s="78" t="s">
        <v>156</v>
      </c>
      <c r="B528" s="85" t="s">
        <v>642</v>
      </c>
      <c r="C528" s="86" t="s">
        <v>157</v>
      </c>
      <c r="D528" s="87">
        <v>0</v>
      </c>
      <c r="E528" s="79">
        <v>15</v>
      </c>
      <c r="F528" s="79">
        <v>15</v>
      </c>
    </row>
    <row r="529" spans="1:6" x14ac:dyDescent="0.25">
      <c r="A529" s="78" t="s">
        <v>624</v>
      </c>
      <c r="B529" s="85" t="s">
        <v>642</v>
      </c>
      <c r="C529" s="86" t="s">
        <v>157</v>
      </c>
      <c r="D529" s="87">
        <v>1101</v>
      </c>
      <c r="E529" s="79">
        <v>15</v>
      </c>
      <c r="F529" s="79">
        <v>15</v>
      </c>
    </row>
    <row r="530" spans="1:6" ht="31.5" x14ac:dyDescent="0.25">
      <c r="A530" s="78" t="s">
        <v>594</v>
      </c>
      <c r="B530" s="85" t="s">
        <v>595</v>
      </c>
      <c r="C530" s="86" t="s">
        <v>139</v>
      </c>
      <c r="D530" s="87">
        <v>0</v>
      </c>
      <c r="E530" s="79">
        <v>537</v>
      </c>
      <c r="F530" s="79">
        <v>537</v>
      </c>
    </row>
    <row r="531" spans="1:6" ht="30.75" customHeight="1" x14ac:dyDescent="0.25">
      <c r="A531" s="78" t="s">
        <v>596</v>
      </c>
      <c r="B531" s="85" t="s">
        <v>597</v>
      </c>
      <c r="C531" s="86" t="s">
        <v>139</v>
      </c>
      <c r="D531" s="87">
        <v>0</v>
      </c>
      <c r="E531" s="79">
        <v>537</v>
      </c>
      <c r="F531" s="79">
        <v>537</v>
      </c>
    </row>
    <row r="532" spans="1:6" ht="63" x14ac:dyDescent="0.25">
      <c r="A532" s="78" t="s">
        <v>598</v>
      </c>
      <c r="B532" s="85" t="s">
        <v>599</v>
      </c>
      <c r="C532" s="86" t="s">
        <v>139</v>
      </c>
      <c r="D532" s="87">
        <v>0</v>
      </c>
      <c r="E532" s="79">
        <v>25</v>
      </c>
      <c r="F532" s="79">
        <v>25</v>
      </c>
    </row>
    <row r="533" spans="1:6" x14ac:dyDescent="0.25">
      <c r="A533" s="78" t="s">
        <v>150</v>
      </c>
      <c r="B533" s="85" t="s">
        <v>599</v>
      </c>
      <c r="C533" s="86" t="s">
        <v>151</v>
      </c>
      <c r="D533" s="87">
        <v>0</v>
      </c>
      <c r="E533" s="79">
        <v>25</v>
      </c>
      <c r="F533" s="79">
        <v>25</v>
      </c>
    </row>
    <row r="534" spans="1:6" x14ac:dyDescent="0.25">
      <c r="A534" s="78" t="s">
        <v>593</v>
      </c>
      <c r="B534" s="85" t="s">
        <v>599</v>
      </c>
      <c r="C534" s="86" t="s">
        <v>151</v>
      </c>
      <c r="D534" s="87">
        <v>1003</v>
      </c>
      <c r="E534" s="79">
        <v>25</v>
      </c>
      <c r="F534" s="79">
        <v>25</v>
      </c>
    </row>
    <row r="535" spans="1:6" ht="31.5" x14ac:dyDescent="0.25">
      <c r="A535" s="78" t="s">
        <v>600</v>
      </c>
      <c r="B535" s="85" t="s">
        <v>601</v>
      </c>
      <c r="C535" s="86" t="s">
        <v>139</v>
      </c>
      <c r="D535" s="87">
        <v>0</v>
      </c>
      <c r="E535" s="79">
        <v>512</v>
      </c>
      <c r="F535" s="79">
        <v>512</v>
      </c>
    </row>
    <row r="536" spans="1:6" x14ac:dyDescent="0.25">
      <c r="A536" s="78" t="s">
        <v>150</v>
      </c>
      <c r="B536" s="85" t="s">
        <v>601</v>
      </c>
      <c r="C536" s="86" t="s">
        <v>151</v>
      </c>
      <c r="D536" s="87">
        <v>0</v>
      </c>
      <c r="E536" s="79">
        <v>512</v>
      </c>
      <c r="F536" s="79">
        <v>512</v>
      </c>
    </row>
    <row r="537" spans="1:6" x14ac:dyDescent="0.25">
      <c r="A537" s="78" t="s">
        <v>593</v>
      </c>
      <c r="B537" s="85" t="s">
        <v>601</v>
      </c>
      <c r="C537" s="86" t="s">
        <v>151</v>
      </c>
      <c r="D537" s="87">
        <v>1003</v>
      </c>
      <c r="E537" s="79">
        <v>512</v>
      </c>
      <c r="F537" s="79">
        <v>512</v>
      </c>
    </row>
    <row r="538" spans="1:6" ht="63" x14ac:dyDescent="0.25">
      <c r="A538" s="78" t="s">
        <v>568</v>
      </c>
      <c r="B538" s="85" t="s">
        <v>569</v>
      </c>
      <c r="C538" s="86" t="s">
        <v>139</v>
      </c>
      <c r="D538" s="87">
        <v>0</v>
      </c>
      <c r="E538" s="79">
        <v>84</v>
      </c>
      <c r="F538" s="79">
        <v>84</v>
      </c>
    </row>
    <row r="539" spans="1:6" ht="47.25" x14ac:dyDescent="0.25">
      <c r="A539" s="78" t="s">
        <v>570</v>
      </c>
      <c r="B539" s="85" t="s">
        <v>571</v>
      </c>
      <c r="C539" s="86" t="s">
        <v>139</v>
      </c>
      <c r="D539" s="87">
        <v>0</v>
      </c>
      <c r="E539" s="79">
        <v>84</v>
      </c>
      <c r="F539" s="79">
        <v>84</v>
      </c>
    </row>
    <row r="540" spans="1:6" ht="31.5" x14ac:dyDescent="0.25">
      <c r="A540" s="78" t="s">
        <v>572</v>
      </c>
      <c r="B540" s="85" t="s">
        <v>573</v>
      </c>
      <c r="C540" s="86" t="s">
        <v>139</v>
      </c>
      <c r="D540" s="87">
        <v>0</v>
      </c>
      <c r="E540" s="79">
        <v>54</v>
      </c>
      <c r="F540" s="79">
        <v>54</v>
      </c>
    </row>
    <row r="541" spans="1:6" ht="31.5" x14ac:dyDescent="0.25">
      <c r="A541" s="78" t="s">
        <v>156</v>
      </c>
      <c r="B541" s="85" t="s">
        <v>573</v>
      </c>
      <c r="C541" s="86" t="s">
        <v>157</v>
      </c>
      <c r="D541" s="87">
        <v>0</v>
      </c>
      <c r="E541" s="79">
        <v>54</v>
      </c>
      <c r="F541" s="79">
        <v>54</v>
      </c>
    </row>
    <row r="542" spans="1:6" x14ac:dyDescent="0.25">
      <c r="A542" s="78" t="s">
        <v>300</v>
      </c>
      <c r="B542" s="85" t="s">
        <v>573</v>
      </c>
      <c r="C542" s="86" t="s">
        <v>157</v>
      </c>
      <c r="D542" s="87">
        <v>707</v>
      </c>
      <c r="E542" s="79">
        <v>54</v>
      </c>
      <c r="F542" s="79">
        <v>54</v>
      </c>
    </row>
    <row r="543" spans="1:6" ht="31.5" x14ac:dyDescent="0.25">
      <c r="A543" s="78" t="s">
        <v>574</v>
      </c>
      <c r="B543" s="85" t="s">
        <v>575</v>
      </c>
      <c r="C543" s="86" t="s">
        <v>139</v>
      </c>
      <c r="D543" s="87">
        <v>0</v>
      </c>
      <c r="E543" s="79">
        <v>30</v>
      </c>
      <c r="F543" s="79">
        <v>30</v>
      </c>
    </row>
    <row r="544" spans="1:6" ht="31.5" x14ac:dyDescent="0.25">
      <c r="A544" s="78" t="s">
        <v>156</v>
      </c>
      <c r="B544" s="85" t="s">
        <v>575</v>
      </c>
      <c r="C544" s="86" t="s">
        <v>157</v>
      </c>
      <c r="D544" s="87">
        <v>0</v>
      </c>
      <c r="E544" s="79">
        <v>30</v>
      </c>
      <c r="F544" s="79">
        <v>30</v>
      </c>
    </row>
    <row r="545" spans="1:6" x14ac:dyDescent="0.25">
      <c r="A545" s="78" t="s">
        <v>300</v>
      </c>
      <c r="B545" s="85" t="s">
        <v>575</v>
      </c>
      <c r="C545" s="86" t="s">
        <v>157</v>
      </c>
      <c r="D545" s="87">
        <v>707</v>
      </c>
      <c r="E545" s="79">
        <v>30</v>
      </c>
      <c r="F545" s="79">
        <v>30</v>
      </c>
    </row>
    <row r="546" spans="1:6" ht="31.5" customHeight="1" x14ac:dyDescent="0.25">
      <c r="A546" s="78" t="s">
        <v>538</v>
      </c>
      <c r="B546" s="85" t="s">
        <v>539</v>
      </c>
      <c r="C546" s="86" t="s">
        <v>139</v>
      </c>
      <c r="D546" s="87">
        <v>0</v>
      </c>
      <c r="E546" s="79">
        <v>50</v>
      </c>
      <c r="F546" s="79">
        <v>50</v>
      </c>
    </row>
    <row r="547" spans="1:6" ht="31.5" x14ac:dyDescent="0.25">
      <c r="A547" s="78" t="s">
        <v>540</v>
      </c>
      <c r="B547" s="85" t="s">
        <v>541</v>
      </c>
      <c r="C547" s="86" t="s">
        <v>139</v>
      </c>
      <c r="D547" s="87">
        <v>0</v>
      </c>
      <c r="E547" s="79">
        <v>45</v>
      </c>
      <c r="F547" s="79">
        <v>45</v>
      </c>
    </row>
    <row r="548" spans="1:6" ht="31.5" x14ac:dyDescent="0.25">
      <c r="A548" s="78" t="s">
        <v>542</v>
      </c>
      <c r="B548" s="85" t="s">
        <v>543</v>
      </c>
      <c r="C548" s="86" t="s">
        <v>139</v>
      </c>
      <c r="D548" s="87">
        <v>0</v>
      </c>
      <c r="E548" s="79">
        <v>20</v>
      </c>
      <c r="F548" s="79">
        <v>20</v>
      </c>
    </row>
    <row r="549" spans="1:6" ht="31.5" x14ac:dyDescent="0.25">
      <c r="A549" s="78" t="s">
        <v>156</v>
      </c>
      <c r="B549" s="85" t="s">
        <v>543</v>
      </c>
      <c r="C549" s="86" t="s">
        <v>157</v>
      </c>
      <c r="D549" s="87">
        <v>0</v>
      </c>
      <c r="E549" s="79">
        <v>20</v>
      </c>
      <c r="F549" s="79">
        <v>20</v>
      </c>
    </row>
    <row r="550" spans="1:6" x14ac:dyDescent="0.25">
      <c r="A550" s="78" t="s">
        <v>407</v>
      </c>
      <c r="B550" s="85" t="s">
        <v>543</v>
      </c>
      <c r="C550" s="86" t="s">
        <v>157</v>
      </c>
      <c r="D550" s="87">
        <v>412</v>
      </c>
      <c r="E550" s="79">
        <v>20</v>
      </c>
      <c r="F550" s="79">
        <v>20</v>
      </c>
    </row>
    <row r="551" spans="1:6" ht="31.5" x14ac:dyDescent="0.25">
      <c r="A551" s="78" t="s">
        <v>544</v>
      </c>
      <c r="B551" s="85" t="s">
        <v>545</v>
      </c>
      <c r="C551" s="86" t="s">
        <v>139</v>
      </c>
      <c r="D551" s="87">
        <v>0</v>
      </c>
      <c r="E551" s="79">
        <v>25</v>
      </c>
      <c r="F551" s="79">
        <v>25</v>
      </c>
    </row>
    <row r="552" spans="1:6" ht="31.5" x14ac:dyDescent="0.25">
      <c r="A552" s="78" t="s">
        <v>156</v>
      </c>
      <c r="B552" s="85" t="s">
        <v>545</v>
      </c>
      <c r="C552" s="86" t="s">
        <v>157</v>
      </c>
      <c r="D552" s="87">
        <v>0</v>
      </c>
      <c r="E552" s="79">
        <v>25</v>
      </c>
      <c r="F552" s="79">
        <v>25</v>
      </c>
    </row>
    <row r="553" spans="1:6" x14ac:dyDescent="0.25">
      <c r="A553" s="78" t="s">
        <v>407</v>
      </c>
      <c r="B553" s="85" t="s">
        <v>545</v>
      </c>
      <c r="C553" s="86" t="s">
        <v>157</v>
      </c>
      <c r="D553" s="87">
        <v>412</v>
      </c>
      <c r="E553" s="79">
        <v>25</v>
      </c>
      <c r="F553" s="79">
        <v>25</v>
      </c>
    </row>
    <row r="554" spans="1:6" ht="47.25" x14ac:dyDescent="0.25">
      <c r="A554" s="78" t="s">
        <v>546</v>
      </c>
      <c r="B554" s="85" t="s">
        <v>547</v>
      </c>
      <c r="C554" s="86" t="s">
        <v>139</v>
      </c>
      <c r="D554" s="87">
        <v>0</v>
      </c>
      <c r="E554" s="79">
        <v>5</v>
      </c>
      <c r="F554" s="79">
        <v>5</v>
      </c>
    </row>
    <row r="555" spans="1:6" ht="31.5" x14ac:dyDescent="0.25">
      <c r="A555" s="78" t="s">
        <v>548</v>
      </c>
      <c r="B555" s="85" t="s">
        <v>549</v>
      </c>
      <c r="C555" s="86" t="s">
        <v>139</v>
      </c>
      <c r="D555" s="87">
        <v>0</v>
      </c>
      <c r="E555" s="79">
        <v>5</v>
      </c>
      <c r="F555" s="79">
        <v>5</v>
      </c>
    </row>
    <row r="556" spans="1:6" ht="31.5" x14ac:dyDescent="0.25">
      <c r="A556" s="78" t="s">
        <v>156</v>
      </c>
      <c r="B556" s="85" t="s">
        <v>549</v>
      </c>
      <c r="C556" s="86" t="s">
        <v>157</v>
      </c>
      <c r="D556" s="87">
        <v>0</v>
      </c>
      <c r="E556" s="79">
        <v>5</v>
      </c>
      <c r="F556" s="79">
        <v>5</v>
      </c>
    </row>
    <row r="557" spans="1:6" x14ac:dyDescent="0.25">
      <c r="A557" s="78" t="s">
        <v>407</v>
      </c>
      <c r="B557" s="85" t="s">
        <v>549</v>
      </c>
      <c r="C557" s="86" t="s">
        <v>157</v>
      </c>
      <c r="D557" s="87">
        <v>412</v>
      </c>
      <c r="E557" s="79">
        <v>5</v>
      </c>
      <c r="F557" s="79">
        <v>5</v>
      </c>
    </row>
    <row r="558" spans="1:6" s="75" customFormat="1" ht="47.25" x14ac:dyDescent="0.25">
      <c r="A558" s="76" t="s">
        <v>578</v>
      </c>
      <c r="B558" s="89" t="s">
        <v>579</v>
      </c>
      <c r="C558" s="90" t="s">
        <v>139</v>
      </c>
      <c r="D558" s="91">
        <v>0</v>
      </c>
      <c r="E558" s="77">
        <v>144.19999999999999</v>
      </c>
      <c r="F558" s="77">
        <v>99</v>
      </c>
    </row>
    <row r="559" spans="1:6" ht="47.25" x14ac:dyDescent="0.25">
      <c r="A559" s="78" t="s">
        <v>580</v>
      </c>
      <c r="B559" s="85" t="s">
        <v>581</v>
      </c>
      <c r="C559" s="86" t="s">
        <v>139</v>
      </c>
      <c r="D559" s="87">
        <v>0</v>
      </c>
      <c r="E559" s="79">
        <v>144.19999999999999</v>
      </c>
      <c r="F559" s="79">
        <v>99</v>
      </c>
    </row>
    <row r="560" spans="1:6" ht="47.25" customHeight="1" x14ac:dyDescent="0.25">
      <c r="A560" s="78" t="s">
        <v>582</v>
      </c>
      <c r="B560" s="85" t="s">
        <v>583</v>
      </c>
      <c r="C560" s="86" t="s">
        <v>139</v>
      </c>
      <c r="D560" s="87">
        <v>0</v>
      </c>
      <c r="E560" s="79">
        <v>63.2</v>
      </c>
      <c r="F560" s="79">
        <v>69</v>
      </c>
    </row>
    <row r="561" spans="1:6" x14ac:dyDescent="0.25">
      <c r="A561" s="78" t="s">
        <v>150</v>
      </c>
      <c r="B561" s="85" t="s">
        <v>583</v>
      </c>
      <c r="C561" s="86" t="s">
        <v>151</v>
      </c>
      <c r="D561" s="87">
        <v>0</v>
      </c>
      <c r="E561" s="79">
        <v>63.2</v>
      </c>
      <c r="F561" s="79">
        <v>69</v>
      </c>
    </row>
    <row r="562" spans="1:6" x14ac:dyDescent="0.25">
      <c r="A562" s="78" t="s">
        <v>577</v>
      </c>
      <c r="B562" s="85" t="s">
        <v>583</v>
      </c>
      <c r="C562" s="86" t="s">
        <v>151</v>
      </c>
      <c r="D562" s="87">
        <v>909</v>
      </c>
      <c r="E562" s="79">
        <v>63.2</v>
      </c>
      <c r="F562" s="79">
        <v>69</v>
      </c>
    </row>
    <row r="563" spans="1:6" ht="32.25" customHeight="1" x14ac:dyDescent="0.25">
      <c r="A563" s="78" t="s">
        <v>584</v>
      </c>
      <c r="B563" s="85" t="s">
        <v>585</v>
      </c>
      <c r="C563" s="86" t="s">
        <v>139</v>
      </c>
      <c r="D563" s="87">
        <v>0</v>
      </c>
      <c r="E563" s="79">
        <v>25</v>
      </c>
      <c r="F563" s="79">
        <v>30</v>
      </c>
    </row>
    <row r="564" spans="1:6" ht="31.5" x14ac:dyDescent="0.25">
      <c r="A564" s="78" t="s">
        <v>156</v>
      </c>
      <c r="B564" s="85" t="s">
        <v>585</v>
      </c>
      <c r="C564" s="86" t="s">
        <v>157</v>
      </c>
      <c r="D564" s="87">
        <v>0</v>
      </c>
      <c r="E564" s="79">
        <v>25</v>
      </c>
      <c r="F564" s="79">
        <v>30</v>
      </c>
    </row>
    <row r="565" spans="1:6" x14ac:dyDescent="0.25">
      <c r="A565" s="78" t="s">
        <v>577</v>
      </c>
      <c r="B565" s="85" t="s">
        <v>585</v>
      </c>
      <c r="C565" s="86" t="s">
        <v>157</v>
      </c>
      <c r="D565" s="87">
        <v>909</v>
      </c>
      <c r="E565" s="79">
        <v>25</v>
      </c>
      <c r="F565" s="79">
        <v>30</v>
      </c>
    </row>
    <row r="566" spans="1:6" ht="31.5" x14ac:dyDescent="0.25">
      <c r="A566" s="78" t="s">
        <v>586</v>
      </c>
      <c r="B566" s="85" t="s">
        <v>587</v>
      </c>
      <c r="C566" s="86" t="s">
        <v>139</v>
      </c>
      <c r="D566" s="87">
        <v>0</v>
      </c>
      <c r="E566" s="79">
        <v>56</v>
      </c>
      <c r="F566" s="79">
        <v>0</v>
      </c>
    </row>
    <row r="567" spans="1:6" ht="31.5" x14ac:dyDescent="0.25">
      <c r="A567" s="78" t="s">
        <v>156</v>
      </c>
      <c r="B567" s="85" t="s">
        <v>587</v>
      </c>
      <c r="C567" s="86" t="s">
        <v>157</v>
      </c>
      <c r="D567" s="87">
        <v>0</v>
      </c>
      <c r="E567" s="79">
        <v>56</v>
      </c>
      <c r="F567" s="79">
        <v>0</v>
      </c>
    </row>
    <row r="568" spans="1:6" x14ac:dyDescent="0.25">
      <c r="A568" s="78" t="s">
        <v>577</v>
      </c>
      <c r="B568" s="85" t="s">
        <v>587</v>
      </c>
      <c r="C568" s="86" t="s">
        <v>157</v>
      </c>
      <c r="D568" s="87">
        <v>909</v>
      </c>
      <c r="E568" s="79">
        <v>56</v>
      </c>
      <c r="F568" s="79">
        <v>0</v>
      </c>
    </row>
    <row r="569" spans="1:6" s="75" customFormat="1" ht="47.25" x14ac:dyDescent="0.25">
      <c r="A569" s="76" t="s">
        <v>206</v>
      </c>
      <c r="B569" s="89" t="s">
        <v>207</v>
      </c>
      <c r="C569" s="90" t="s">
        <v>139</v>
      </c>
      <c r="D569" s="91">
        <v>0</v>
      </c>
      <c r="E569" s="77">
        <v>332.2</v>
      </c>
      <c r="F569" s="77">
        <v>332.1</v>
      </c>
    </row>
    <row r="570" spans="1:6" ht="47.25" customHeight="1" x14ac:dyDescent="0.25">
      <c r="A570" s="78" t="s">
        <v>208</v>
      </c>
      <c r="B570" s="85" t="s">
        <v>209</v>
      </c>
      <c r="C570" s="86" t="s">
        <v>139</v>
      </c>
      <c r="D570" s="87">
        <v>0</v>
      </c>
      <c r="E570" s="79">
        <v>232.2</v>
      </c>
      <c r="F570" s="79">
        <v>232.1</v>
      </c>
    </row>
    <row r="571" spans="1:6" ht="63" x14ac:dyDescent="0.25">
      <c r="A571" s="78" t="s">
        <v>210</v>
      </c>
      <c r="B571" s="85" t="s">
        <v>211</v>
      </c>
      <c r="C571" s="86" t="s">
        <v>139</v>
      </c>
      <c r="D571" s="87">
        <v>0</v>
      </c>
      <c r="E571" s="79">
        <v>227.2</v>
      </c>
      <c r="F571" s="79">
        <v>227.1</v>
      </c>
    </row>
    <row r="572" spans="1:6" ht="47.25" x14ac:dyDescent="0.25">
      <c r="A572" s="78" t="s">
        <v>212</v>
      </c>
      <c r="B572" s="85" t="s">
        <v>213</v>
      </c>
      <c r="C572" s="86" t="s">
        <v>139</v>
      </c>
      <c r="D572" s="87">
        <v>0</v>
      </c>
      <c r="E572" s="79">
        <v>227.2</v>
      </c>
      <c r="F572" s="79">
        <v>227.1</v>
      </c>
    </row>
    <row r="573" spans="1:6" ht="31.5" x14ac:dyDescent="0.25">
      <c r="A573" s="78" t="s">
        <v>156</v>
      </c>
      <c r="B573" s="85" t="s">
        <v>213</v>
      </c>
      <c r="C573" s="86" t="s">
        <v>157</v>
      </c>
      <c r="D573" s="87">
        <v>0</v>
      </c>
      <c r="E573" s="79">
        <v>227.2</v>
      </c>
      <c r="F573" s="79">
        <v>227.1</v>
      </c>
    </row>
    <row r="574" spans="1:6" x14ac:dyDescent="0.25">
      <c r="A574" s="78" t="s">
        <v>177</v>
      </c>
      <c r="B574" s="85" t="s">
        <v>213</v>
      </c>
      <c r="C574" s="86" t="s">
        <v>157</v>
      </c>
      <c r="D574" s="87">
        <v>801</v>
      </c>
      <c r="E574" s="79">
        <v>227.2</v>
      </c>
      <c r="F574" s="79">
        <v>227.1</v>
      </c>
    </row>
    <row r="575" spans="1:6" ht="78.75" x14ac:dyDescent="0.25">
      <c r="A575" s="78" t="s">
        <v>603</v>
      </c>
      <c r="B575" s="85" t="s">
        <v>604</v>
      </c>
      <c r="C575" s="86" t="s">
        <v>139</v>
      </c>
      <c r="D575" s="87">
        <v>0</v>
      </c>
      <c r="E575" s="79">
        <v>5</v>
      </c>
      <c r="F575" s="79">
        <v>5</v>
      </c>
    </row>
    <row r="576" spans="1:6" ht="31.5" x14ac:dyDescent="0.25">
      <c r="A576" s="78" t="s">
        <v>605</v>
      </c>
      <c r="B576" s="85" t="s">
        <v>606</v>
      </c>
      <c r="C576" s="86" t="s">
        <v>139</v>
      </c>
      <c r="D576" s="87">
        <v>0</v>
      </c>
      <c r="E576" s="79">
        <v>5</v>
      </c>
      <c r="F576" s="79">
        <v>5</v>
      </c>
    </row>
    <row r="577" spans="1:6" ht="31.5" x14ac:dyDescent="0.25">
      <c r="A577" s="78" t="s">
        <v>156</v>
      </c>
      <c r="B577" s="85" t="s">
        <v>606</v>
      </c>
      <c r="C577" s="86" t="s">
        <v>157</v>
      </c>
      <c r="D577" s="87">
        <v>0</v>
      </c>
      <c r="E577" s="79">
        <v>5</v>
      </c>
      <c r="F577" s="79">
        <v>5</v>
      </c>
    </row>
    <row r="578" spans="1:6" x14ac:dyDescent="0.25">
      <c r="A578" s="78" t="s">
        <v>602</v>
      </c>
      <c r="B578" s="85" t="s">
        <v>606</v>
      </c>
      <c r="C578" s="86" t="s">
        <v>157</v>
      </c>
      <c r="D578" s="87">
        <v>1006</v>
      </c>
      <c r="E578" s="79">
        <v>5</v>
      </c>
      <c r="F578" s="79">
        <v>5</v>
      </c>
    </row>
    <row r="579" spans="1:6" ht="47.25" customHeight="1" x14ac:dyDescent="0.25">
      <c r="A579" s="78" t="s">
        <v>607</v>
      </c>
      <c r="B579" s="85" t="s">
        <v>608</v>
      </c>
      <c r="C579" s="86" t="s">
        <v>139</v>
      </c>
      <c r="D579" s="87">
        <v>0</v>
      </c>
      <c r="E579" s="79">
        <v>100</v>
      </c>
      <c r="F579" s="79">
        <v>100</v>
      </c>
    </row>
    <row r="580" spans="1:6" ht="47.25" x14ac:dyDescent="0.25">
      <c r="A580" s="78" t="s">
        <v>609</v>
      </c>
      <c r="B580" s="85" t="s">
        <v>610</v>
      </c>
      <c r="C580" s="86" t="s">
        <v>139</v>
      </c>
      <c r="D580" s="87">
        <v>0</v>
      </c>
      <c r="E580" s="79">
        <v>100</v>
      </c>
      <c r="F580" s="79">
        <v>100</v>
      </c>
    </row>
    <row r="581" spans="1:6" ht="31.5" x14ac:dyDescent="0.25">
      <c r="A581" s="78" t="s">
        <v>611</v>
      </c>
      <c r="B581" s="85" t="s">
        <v>612</v>
      </c>
      <c r="C581" s="86" t="s">
        <v>139</v>
      </c>
      <c r="D581" s="87">
        <v>0</v>
      </c>
      <c r="E581" s="79">
        <v>5</v>
      </c>
      <c r="F581" s="79">
        <v>5</v>
      </c>
    </row>
    <row r="582" spans="1:6" ht="31.5" x14ac:dyDescent="0.25">
      <c r="A582" s="78" t="s">
        <v>156</v>
      </c>
      <c r="B582" s="85" t="s">
        <v>612</v>
      </c>
      <c r="C582" s="86" t="s">
        <v>157</v>
      </c>
      <c r="D582" s="87">
        <v>0</v>
      </c>
      <c r="E582" s="79">
        <v>5</v>
      </c>
      <c r="F582" s="79">
        <v>5</v>
      </c>
    </row>
    <row r="583" spans="1:6" x14ac:dyDescent="0.25">
      <c r="A583" s="78" t="s">
        <v>602</v>
      </c>
      <c r="B583" s="85" t="s">
        <v>612</v>
      </c>
      <c r="C583" s="86" t="s">
        <v>157</v>
      </c>
      <c r="D583" s="87">
        <v>1006</v>
      </c>
      <c r="E583" s="79">
        <v>5</v>
      </c>
      <c r="F583" s="79">
        <v>5</v>
      </c>
    </row>
    <row r="584" spans="1:6" ht="31.5" x14ac:dyDescent="0.25">
      <c r="A584" s="78" t="s">
        <v>613</v>
      </c>
      <c r="B584" s="85" t="s">
        <v>614</v>
      </c>
      <c r="C584" s="86" t="s">
        <v>139</v>
      </c>
      <c r="D584" s="87">
        <v>0</v>
      </c>
      <c r="E584" s="79">
        <v>13</v>
      </c>
      <c r="F584" s="79">
        <v>13</v>
      </c>
    </row>
    <row r="585" spans="1:6" ht="31.5" x14ac:dyDescent="0.25">
      <c r="A585" s="78" t="s">
        <v>156</v>
      </c>
      <c r="B585" s="85" t="s">
        <v>614</v>
      </c>
      <c r="C585" s="86" t="s">
        <v>157</v>
      </c>
      <c r="D585" s="87">
        <v>0</v>
      </c>
      <c r="E585" s="79">
        <v>13</v>
      </c>
      <c r="F585" s="79">
        <v>13</v>
      </c>
    </row>
    <row r="586" spans="1:6" x14ac:dyDescent="0.25">
      <c r="A586" s="78" t="s">
        <v>602</v>
      </c>
      <c r="B586" s="85" t="s">
        <v>614</v>
      </c>
      <c r="C586" s="86" t="s">
        <v>157</v>
      </c>
      <c r="D586" s="87">
        <v>1006</v>
      </c>
      <c r="E586" s="79">
        <v>13</v>
      </c>
      <c r="F586" s="79">
        <v>13</v>
      </c>
    </row>
    <row r="587" spans="1:6" ht="31.5" x14ac:dyDescent="0.25">
      <c r="A587" s="78" t="s">
        <v>615</v>
      </c>
      <c r="B587" s="85" t="s">
        <v>616</v>
      </c>
      <c r="C587" s="86" t="s">
        <v>139</v>
      </c>
      <c r="D587" s="87">
        <v>0</v>
      </c>
      <c r="E587" s="79">
        <v>30</v>
      </c>
      <c r="F587" s="79">
        <v>30</v>
      </c>
    </row>
    <row r="588" spans="1:6" ht="31.5" x14ac:dyDescent="0.25">
      <c r="A588" s="78" t="s">
        <v>156</v>
      </c>
      <c r="B588" s="85" t="s">
        <v>616</v>
      </c>
      <c r="C588" s="86" t="s">
        <v>157</v>
      </c>
      <c r="D588" s="87">
        <v>0</v>
      </c>
      <c r="E588" s="79">
        <v>30</v>
      </c>
      <c r="F588" s="79">
        <v>30</v>
      </c>
    </row>
    <row r="589" spans="1:6" x14ac:dyDescent="0.25">
      <c r="A589" s="78" t="s">
        <v>602</v>
      </c>
      <c r="B589" s="85" t="s">
        <v>616</v>
      </c>
      <c r="C589" s="86" t="s">
        <v>157</v>
      </c>
      <c r="D589" s="87">
        <v>1006</v>
      </c>
      <c r="E589" s="79">
        <v>30</v>
      </c>
      <c r="F589" s="79">
        <v>30</v>
      </c>
    </row>
    <row r="590" spans="1:6" ht="31.5" x14ac:dyDescent="0.25">
      <c r="A590" s="78" t="s">
        <v>617</v>
      </c>
      <c r="B590" s="85" t="s">
        <v>618</v>
      </c>
      <c r="C590" s="86" t="s">
        <v>139</v>
      </c>
      <c r="D590" s="87">
        <v>0</v>
      </c>
      <c r="E590" s="79">
        <v>39</v>
      </c>
      <c r="F590" s="79">
        <v>39</v>
      </c>
    </row>
    <row r="591" spans="1:6" ht="31.5" x14ac:dyDescent="0.25">
      <c r="A591" s="78" t="s">
        <v>156</v>
      </c>
      <c r="B591" s="85" t="s">
        <v>618</v>
      </c>
      <c r="C591" s="86" t="s">
        <v>157</v>
      </c>
      <c r="D591" s="87">
        <v>0</v>
      </c>
      <c r="E591" s="79">
        <v>39</v>
      </c>
      <c r="F591" s="79">
        <v>39</v>
      </c>
    </row>
    <row r="592" spans="1:6" x14ac:dyDescent="0.25">
      <c r="A592" s="78" t="s">
        <v>602</v>
      </c>
      <c r="B592" s="85" t="s">
        <v>618</v>
      </c>
      <c r="C592" s="86" t="s">
        <v>157</v>
      </c>
      <c r="D592" s="87">
        <v>1006</v>
      </c>
      <c r="E592" s="79">
        <v>39</v>
      </c>
      <c r="F592" s="79">
        <v>39</v>
      </c>
    </row>
    <row r="593" spans="1:6" ht="31.5" x14ac:dyDescent="0.25">
      <c r="A593" s="78" t="s">
        <v>619</v>
      </c>
      <c r="B593" s="85" t="s">
        <v>620</v>
      </c>
      <c r="C593" s="86" t="s">
        <v>139</v>
      </c>
      <c r="D593" s="87">
        <v>0</v>
      </c>
      <c r="E593" s="79">
        <v>2</v>
      </c>
      <c r="F593" s="79">
        <v>2</v>
      </c>
    </row>
    <row r="594" spans="1:6" ht="31.5" x14ac:dyDescent="0.25">
      <c r="A594" s="78" t="s">
        <v>156</v>
      </c>
      <c r="B594" s="85" t="s">
        <v>620</v>
      </c>
      <c r="C594" s="86" t="s">
        <v>157</v>
      </c>
      <c r="D594" s="87">
        <v>0</v>
      </c>
      <c r="E594" s="79">
        <v>2</v>
      </c>
      <c r="F594" s="79">
        <v>2</v>
      </c>
    </row>
    <row r="595" spans="1:6" x14ac:dyDescent="0.25">
      <c r="A595" s="78" t="s">
        <v>602</v>
      </c>
      <c r="B595" s="85" t="s">
        <v>620</v>
      </c>
      <c r="C595" s="86" t="s">
        <v>157</v>
      </c>
      <c r="D595" s="87">
        <v>1006</v>
      </c>
      <c r="E595" s="79">
        <v>2</v>
      </c>
      <c r="F595" s="79">
        <v>2</v>
      </c>
    </row>
    <row r="596" spans="1:6" ht="31.5" x14ac:dyDescent="0.25">
      <c r="A596" s="78" t="s">
        <v>621</v>
      </c>
      <c r="B596" s="85" t="s">
        <v>622</v>
      </c>
      <c r="C596" s="86" t="s">
        <v>139</v>
      </c>
      <c r="D596" s="87">
        <v>0</v>
      </c>
      <c r="E596" s="79">
        <v>11</v>
      </c>
      <c r="F596" s="79">
        <v>11</v>
      </c>
    </row>
    <row r="597" spans="1:6" ht="31.5" x14ac:dyDescent="0.25">
      <c r="A597" s="78" t="s">
        <v>156</v>
      </c>
      <c r="B597" s="85" t="s">
        <v>622</v>
      </c>
      <c r="C597" s="86" t="s">
        <v>157</v>
      </c>
      <c r="D597" s="87">
        <v>0</v>
      </c>
      <c r="E597" s="79">
        <v>11</v>
      </c>
      <c r="F597" s="79">
        <v>11</v>
      </c>
    </row>
    <row r="598" spans="1:6" x14ac:dyDescent="0.25">
      <c r="A598" s="78" t="s">
        <v>602</v>
      </c>
      <c r="B598" s="85" t="s">
        <v>622</v>
      </c>
      <c r="C598" s="86" t="s">
        <v>157</v>
      </c>
      <c r="D598" s="87">
        <v>1006</v>
      </c>
      <c r="E598" s="79">
        <v>11</v>
      </c>
      <c r="F598" s="79">
        <v>11</v>
      </c>
    </row>
    <row r="599" spans="1:6" s="75" customFormat="1" x14ac:dyDescent="0.25">
      <c r="A599" s="76" t="s">
        <v>341</v>
      </c>
      <c r="B599" s="89" t="s">
        <v>342</v>
      </c>
      <c r="C599" s="90" t="s">
        <v>139</v>
      </c>
      <c r="D599" s="91">
        <v>0</v>
      </c>
      <c r="E599" s="77">
        <v>12845.4</v>
      </c>
      <c r="F599" s="77">
        <v>12717.2</v>
      </c>
    </row>
    <row r="600" spans="1:6" ht="31.5" x14ac:dyDescent="0.25">
      <c r="A600" s="78" t="s">
        <v>422</v>
      </c>
      <c r="B600" s="85" t="s">
        <v>423</v>
      </c>
      <c r="C600" s="86" t="s">
        <v>139</v>
      </c>
      <c r="D600" s="87">
        <v>0</v>
      </c>
      <c r="E600" s="79">
        <v>1641.4</v>
      </c>
      <c r="F600" s="79">
        <v>1635.4</v>
      </c>
    </row>
    <row r="601" spans="1:6" ht="31.5" x14ac:dyDescent="0.25">
      <c r="A601" s="78" t="s">
        <v>424</v>
      </c>
      <c r="B601" s="85" t="s">
        <v>425</v>
      </c>
      <c r="C601" s="86" t="s">
        <v>139</v>
      </c>
      <c r="D601" s="87">
        <v>0</v>
      </c>
      <c r="E601" s="79">
        <v>1148.8</v>
      </c>
      <c r="F601" s="79">
        <v>1144.4000000000001</v>
      </c>
    </row>
    <row r="602" spans="1:6" ht="15.75" customHeight="1" x14ac:dyDescent="0.25">
      <c r="A602" s="78" t="s">
        <v>219</v>
      </c>
      <c r="B602" s="85" t="s">
        <v>426</v>
      </c>
      <c r="C602" s="86" t="s">
        <v>139</v>
      </c>
      <c r="D602" s="87">
        <v>0</v>
      </c>
      <c r="E602" s="79">
        <v>741.7</v>
      </c>
      <c r="F602" s="79">
        <v>803.3</v>
      </c>
    </row>
    <row r="603" spans="1:6" ht="63" customHeight="1" x14ac:dyDescent="0.25">
      <c r="A603" s="78" t="s">
        <v>154</v>
      </c>
      <c r="B603" s="85" t="s">
        <v>426</v>
      </c>
      <c r="C603" s="86" t="s">
        <v>155</v>
      </c>
      <c r="D603" s="87">
        <v>0</v>
      </c>
      <c r="E603" s="79">
        <v>741.7</v>
      </c>
      <c r="F603" s="79">
        <v>803.3</v>
      </c>
    </row>
    <row r="604" spans="1:6" ht="46.5" customHeight="1" x14ac:dyDescent="0.25">
      <c r="A604" s="78" t="s">
        <v>421</v>
      </c>
      <c r="B604" s="85" t="s">
        <v>426</v>
      </c>
      <c r="C604" s="86" t="s">
        <v>155</v>
      </c>
      <c r="D604" s="87">
        <v>103</v>
      </c>
      <c r="E604" s="79">
        <v>741.7</v>
      </c>
      <c r="F604" s="79">
        <v>803.3</v>
      </c>
    </row>
    <row r="605" spans="1:6" ht="157.5" customHeight="1" x14ac:dyDescent="0.25">
      <c r="A605" s="78" t="s">
        <v>158</v>
      </c>
      <c r="B605" s="85" t="s">
        <v>427</v>
      </c>
      <c r="C605" s="86" t="s">
        <v>139</v>
      </c>
      <c r="D605" s="87">
        <v>0</v>
      </c>
      <c r="E605" s="79">
        <v>407.1</v>
      </c>
      <c r="F605" s="79">
        <v>341.1</v>
      </c>
    </row>
    <row r="606" spans="1:6" ht="63" customHeight="1" x14ac:dyDescent="0.25">
      <c r="A606" s="78" t="s">
        <v>154</v>
      </c>
      <c r="B606" s="85" t="s">
        <v>427</v>
      </c>
      <c r="C606" s="86" t="s">
        <v>155</v>
      </c>
      <c r="D606" s="87">
        <v>0</v>
      </c>
      <c r="E606" s="79">
        <v>407.1</v>
      </c>
      <c r="F606" s="79">
        <v>341.1</v>
      </c>
    </row>
    <row r="607" spans="1:6" ht="47.25" customHeight="1" x14ac:dyDescent="0.25">
      <c r="A607" s="78" t="s">
        <v>421</v>
      </c>
      <c r="B607" s="85" t="s">
        <v>427</v>
      </c>
      <c r="C607" s="86" t="s">
        <v>155</v>
      </c>
      <c r="D607" s="87">
        <v>103</v>
      </c>
      <c r="E607" s="79">
        <v>407.1</v>
      </c>
      <c r="F607" s="79">
        <v>341.1</v>
      </c>
    </row>
    <row r="608" spans="1:6" ht="31.5" x14ac:dyDescent="0.25">
      <c r="A608" s="78" t="s">
        <v>428</v>
      </c>
      <c r="B608" s="85" t="s">
        <v>429</v>
      </c>
      <c r="C608" s="86" t="s">
        <v>139</v>
      </c>
      <c r="D608" s="87">
        <v>0</v>
      </c>
      <c r="E608" s="79">
        <v>492.6</v>
      </c>
      <c r="F608" s="79">
        <v>491</v>
      </c>
    </row>
    <row r="609" spans="1:6" ht="17.25" customHeight="1" x14ac:dyDescent="0.25">
      <c r="A609" s="78" t="s">
        <v>219</v>
      </c>
      <c r="B609" s="85" t="s">
        <v>430</v>
      </c>
      <c r="C609" s="86" t="s">
        <v>139</v>
      </c>
      <c r="D609" s="87">
        <v>0</v>
      </c>
      <c r="E609" s="79">
        <v>335.2</v>
      </c>
      <c r="F609" s="79">
        <v>359.1</v>
      </c>
    </row>
    <row r="610" spans="1:6" ht="63" customHeight="1" x14ac:dyDescent="0.25">
      <c r="A610" s="78" t="s">
        <v>154</v>
      </c>
      <c r="B610" s="85" t="s">
        <v>430</v>
      </c>
      <c r="C610" s="86" t="s">
        <v>155</v>
      </c>
      <c r="D610" s="87">
        <v>0</v>
      </c>
      <c r="E610" s="79">
        <v>288.39999999999998</v>
      </c>
      <c r="F610" s="79">
        <v>312.3</v>
      </c>
    </row>
    <row r="611" spans="1:6" ht="47.25" customHeight="1" x14ac:dyDescent="0.25">
      <c r="A611" s="78" t="s">
        <v>421</v>
      </c>
      <c r="B611" s="85" t="s">
        <v>430</v>
      </c>
      <c r="C611" s="86" t="s">
        <v>155</v>
      </c>
      <c r="D611" s="87">
        <v>103</v>
      </c>
      <c r="E611" s="79">
        <v>288.39999999999998</v>
      </c>
      <c r="F611" s="79">
        <v>312.3</v>
      </c>
    </row>
    <row r="612" spans="1:6" ht="31.5" x14ac:dyDescent="0.25">
      <c r="A612" s="78" t="s">
        <v>156</v>
      </c>
      <c r="B612" s="85" t="s">
        <v>430</v>
      </c>
      <c r="C612" s="86" t="s">
        <v>157</v>
      </c>
      <c r="D612" s="87">
        <v>0</v>
      </c>
      <c r="E612" s="79">
        <v>46.8</v>
      </c>
      <c r="F612" s="79">
        <v>46.8</v>
      </c>
    </row>
    <row r="613" spans="1:6" ht="48" customHeight="1" x14ac:dyDescent="0.25">
      <c r="A613" s="78" t="s">
        <v>421</v>
      </c>
      <c r="B613" s="85" t="s">
        <v>430</v>
      </c>
      <c r="C613" s="86" t="s">
        <v>157</v>
      </c>
      <c r="D613" s="87">
        <v>103</v>
      </c>
      <c r="E613" s="79">
        <v>46.8</v>
      </c>
      <c r="F613" s="79">
        <v>46.8</v>
      </c>
    </row>
    <row r="614" spans="1:6" ht="157.5" customHeight="1" x14ac:dyDescent="0.25">
      <c r="A614" s="78" t="s">
        <v>158</v>
      </c>
      <c r="B614" s="85" t="s">
        <v>431</v>
      </c>
      <c r="C614" s="86" t="s">
        <v>139</v>
      </c>
      <c r="D614" s="87">
        <v>0</v>
      </c>
      <c r="E614" s="79">
        <v>157.4</v>
      </c>
      <c r="F614" s="79">
        <v>131.9</v>
      </c>
    </row>
    <row r="615" spans="1:6" ht="63" customHeight="1" x14ac:dyDescent="0.25">
      <c r="A615" s="78" t="s">
        <v>154</v>
      </c>
      <c r="B615" s="85" t="s">
        <v>431</v>
      </c>
      <c r="C615" s="86" t="s">
        <v>155</v>
      </c>
      <c r="D615" s="87">
        <v>0</v>
      </c>
      <c r="E615" s="79">
        <v>157.4</v>
      </c>
      <c r="F615" s="79">
        <v>131.9</v>
      </c>
    </row>
    <row r="616" spans="1:6" ht="46.5" customHeight="1" x14ac:dyDescent="0.25">
      <c r="A616" s="78" t="s">
        <v>421</v>
      </c>
      <c r="B616" s="85" t="s">
        <v>431</v>
      </c>
      <c r="C616" s="86" t="s">
        <v>155</v>
      </c>
      <c r="D616" s="87">
        <v>103</v>
      </c>
      <c r="E616" s="79">
        <v>157.4</v>
      </c>
      <c r="F616" s="79">
        <v>131.9</v>
      </c>
    </row>
    <row r="617" spans="1:6" ht="30.75" customHeight="1" x14ac:dyDescent="0.25">
      <c r="A617" s="78" t="s">
        <v>684</v>
      </c>
      <c r="B617" s="85" t="s">
        <v>685</v>
      </c>
      <c r="C617" s="86" t="s">
        <v>139</v>
      </c>
      <c r="D617" s="87">
        <v>0</v>
      </c>
      <c r="E617" s="79">
        <v>2802.6</v>
      </c>
      <c r="F617" s="79">
        <v>2680.4</v>
      </c>
    </row>
    <row r="618" spans="1:6" ht="31.5" x14ac:dyDescent="0.25">
      <c r="A618" s="78" t="s">
        <v>686</v>
      </c>
      <c r="B618" s="85" t="s">
        <v>687</v>
      </c>
      <c r="C618" s="86" t="s">
        <v>139</v>
      </c>
      <c r="D618" s="87">
        <v>0</v>
      </c>
      <c r="E618" s="79">
        <v>1346</v>
      </c>
      <c r="F618" s="79">
        <v>1340.7</v>
      </c>
    </row>
    <row r="619" spans="1:6" ht="18.75" customHeight="1" x14ac:dyDescent="0.25">
      <c r="A619" s="78" t="s">
        <v>219</v>
      </c>
      <c r="B619" s="85" t="s">
        <v>688</v>
      </c>
      <c r="C619" s="86" t="s">
        <v>139</v>
      </c>
      <c r="D619" s="87">
        <v>0</v>
      </c>
      <c r="E619" s="79">
        <v>866.6</v>
      </c>
      <c r="F619" s="79">
        <v>939</v>
      </c>
    </row>
    <row r="620" spans="1:6" ht="63" customHeight="1" x14ac:dyDescent="0.25">
      <c r="A620" s="78" t="s">
        <v>154</v>
      </c>
      <c r="B620" s="85" t="s">
        <v>688</v>
      </c>
      <c r="C620" s="86" t="s">
        <v>155</v>
      </c>
      <c r="D620" s="87">
        <v>0</v>
      </c>
      <c r="E620" s="79">
        <v>866.6</v>
      </c>
      <c r="F620" s="79">
        <v>939</v>
      </c>
    </row>
    <row r="621" spans="1:6" ht="47.25" x14ac:dyDescent="0.25">
      <c r="A621" s="78" t="s">
        <v>330</v>
      </c>
      <c r="B621" s="85" t="s">
        <v>688</v>
      </c>
      <c r="C621" s="86" t="s">
        <v>155</v>
      </c>
      <c r="D621" s="87">
        <v>106</v>
      </c>
      <c r="E621" s="79">
        <v>866.6</v>
      </c>
      <c r="F621" s="79">
        <v>939</v>
      </c>
    </row>
    <row r="622" spans="1:6" ht="157.5" customHeight="1" x14ac:dyDescent="0.25">
      <c r="A622" s="78" t="s">
        <v>158</v>
      </c>
      <c r="B622" s="85" t="s">
        <v>689</v>
      </c>
      <c r="C622" s="86" t="s">
        <v>139</v>
      </c>
      <c r="D622" s="87">
        <v>0</v>
      </c>
      <c r="E622" s="79">
        <v>479.4</v>
      </c>
      <c r="F622" s="79">
        <v>401.7</v>
      </c>
    </row>
    <row r="623" spans="1:6" ht="63" customHeight="1" x14ac:dyDescent="0.25">
      <c r="A623" s="78" t="s">
        <v>154</v>
      </c>
      <c r="B623" s="85" t="s">
        <v>689</v>
      </c>
      <c r="C623" s="86" t="s">
        <v>155</v>
      </c>
      <c r="D623" s="87">
        <v>0</v>
      </c>
      <c r="E623" s="79">
        <v>479.4</v>
      </c>
      <c r="F623" s="79">
        <v>401.7</v>
      </c>
    </row>
    <row r="624" spans="1:6" ht="47.25" x14ac:dyDescent="0.25">
      <c r="A624" s="78" t="s">
        <v>330</v>
      </c>
      <c r="B624" s="85" t="s">
        <v>689</v>
      </c>
      <c r="C624" s="86" t="s">
        <v>155</v>
      </c>
      <c r="D624" s="87">
        <v>106</v>
      </c>
      <c r="E624" s="79">
        <v>479.4</v>
      </c>
      <c r="F624" s="79">
        <v>401.7</v>
      </c>
    </row>
    <row r="625" spans="1:6" ht="31.5" x14ac:dyDescent="0.25">
      <c r="A625" s="78" t="s">
        <v>690</v>
      </c>
      <c r="B625" s="85" t="s">
        <v>691</v>
      </c>
      <c r="C625" s="86" t="s">
        <v>139</v>
      </c>
      <c r="D625" s="87">
        <v>0</v>
      </c>
      <c r="E625" s="79">
        <v>1456.6</v>
      </c>
      <c r="F625" s="79">
        <v>1339.7</v>
      </c>
    </row>
    <row r="626" spans="1:6" ht="16.5" customHeight="1" x14ac:dyDescent="0.25">
      <c r="A626" s="78" t="s">
        <v>219</v>
      </c>
      <c r="B626" s="85" t="s">
        <v>692</v>
      </c>
      <c r="C626" s="86" t="s">
        <v>139</v>
      </c>
      <c r="D626" s="87">
        <v>0</v>
      </c>
      <c r="E626" s="79">
        <v>1111.9000000000001</v>
      </c>
      <c r="F626" s="79">
        <v>945.1</v>
      </c>
    </row>
    <row r="627" spans="1:6" ht="63" customHeight="1" x14ac:dyDescent="0.25">
      <c r="A627" s="78" t="s">
        <v>154</v>
      </c>
      <c r="B627" s="85" t="s">
        <v>692</v>
      </c>
      <c r="C627" s="86" t="s">
        <v>155</v>
      </c>
      <c r="D627" s="87">
        <v>0</v>
      </c>
      <c r="E627" s="79">
        <v>1089</v>
      </c>
      <c r="F627" s="79">
        <v>934.5</v>
      </c>
    </row>
    <row r="628" spans="1:6" ht="47.25" x14ac:dyDescent="0.25">
      <c r="A628" s="78" t="s">
        <v>330</v>
      </c>
      <c r="B628" s="85" t="s">
        <v>692</v>
      </c>
      <c r="C628" s="86" t="s">
        <v>155</v>
      </c>
      <c r="D628" s="87">
        <v>106</v>
      </c>
      <c r="E628" s="79">
        <v>1089</v>
      </c>
      <c r="F628" s="79">
        <v>934.5</v>
      </c>
    </row>
    <row r="629" spans="1:6" ht="31.5" x14ac:dyDescent="0.25">
      <c r="A629" s="78" t="s">
        <v>156</v>
      </c>
      <c r="B629" s="85" t="s">
        <v>692</v>
      </c>
      <c r="C629" s="86" t="s">
        <v>157</v>
      </c>
      <c r="D629" s="87">
        <v>0</v>
      </c>
      <c r="E629" s="79">
        <v>22.9</v>
      </c>
      <c r="F629" s="79">
        <v>10.6</v>
      </c>
    </row>
    <row r="630" spans="1:6" ht="47.25" x14ac:dyDescent="0.25">
      <c r="A630" s="78" t="s">
        <v>330</v>
      </c>
      <c r="B630" s="85" t="s">
        <v>692</v>
      </c>
      <c r="C630" s="86" t="s">
        <v>157</v>
      </c>
      <c r="D630" s="87">
        <v>106</v>
      </c>
      <c r="E630" s="79">
        <v>22.9</v>
      </c>
      <c r="F630" s="79">
        <v>10.6</v>
      </c>
    </row>
    <row r="631" spans="1:6" ht="157.5" customHeight="1" x14ac:dyDescent="0.25">
      <c r="A631" s="78" t="s">
        <v>158</v>
      </c>
      <c r="B631" s="85" t="s">
        <v>693</v>
      </c>
      <c r="C631" s="86" t="s">
        <v>139</v>
      </c>
      <c r="D631" s="87">
        <v>0</v>
      </c>
      <c r="E631" s="79">
        <v>344.7</v>
      </c>
      <c r="F631" s="79">
        <v>394.6</v>
      </c>
    </row>
    <row r="632" spans="1:6" ht="63" customHeight="1" x14ac:dyDescent="0.25">
      <c r="A632" s="78" t="s">
        <v>154</v>
      </c>
      <c r="B632" s="85" t="s">
        <v>693</v>
      </c>
      <c r="C632" s="86" t="s">
        <v>155</v>
      </c>
      <c r="D632" s="87">
        <v>0</v>
      </c>
      <c r="E632" s="79">
        <v>344.7</v>
      </c>
      <c r="F632" s="79">
        <v>394.6</v>
      </c>
    </row>
    <row r="633" spans="1:6" ht="47.25" x14ac:dyDescent="0.25">
      <c r="A633" s="78" t="s">
        <v>330</v>
      </c>
      <c r="B633" s="85" t="s">
        <v>693</v>
      </c>
      <c r="C633" s="86" t="s">
        <v>155</v>
      </c>
      <c r="D633" s="87">
        <v>106</v>
      </c>
      <c r="E633" s="79">
        <v>344.7</v>
      </c>
      <c r="F633" s="79">
        <v>394.6</v>
      </c>
    </row>
    <row r="634" spans="1:6" x14ac:dyDescent="0.25">
      <c r="A634" s="78" t="s">
        <v>469</v>
      </c>
      <c r="B634" s="85" t="s">
        <v>470</v>
      </c>
      <c r="C634" s="86" t="s">
        <v>139</v>
      </c>
      <c r="D634" s="87">
        <v>0</v>
      </c>
      <c r="E634" s="79">
        <v>300</v>
      </c>
      <c r="F634" s="79">
        <v>300</v>
      </c>
    </row>
    <row r="635" spans="1:6" ht="31.5" x14ac:dyDescent="0.25">
      <c r="A635" s="78" t="s">
        <v>471</v>
      </c>
      <c r="B635" s="85" t="s">
        <v>472</v>
      </c>
      <c r="C635" s="86" t="s">
        <v>139</v>
      </c>
      <c r="D635" s="87">
        <v>0</v>
      </c>
      <c r="E635" s="79">
        <v>300</v>
      </c>
      <c r="F635" s="79">
        <v>300</v>
      </c>
    </row>
    <row r="636" spans="1:6" x14ac:dyDescent="0.25">
      <c r="A636" s="78" t="s">
        <v>179</v>
      </c>
      <c r="B636" s="85" t="s">
        <v>472</v>
      </c>
      <c r="C636" s="86" t="s">
        <v>180</v>
      </c>
      <c r="D636" s="87">
        <v>0</v>
      </c>
      <c r="E636" s="79">
        <v>300</v>
      </c>
      <c r="F636" s="79">
        <v>300</v>
      </c>
    </row>
    <row r="637" spans="1:6" x14ac:dyDescent="0.25">
      <c r="A637" s="78" t="s">
        <v>468</v>
      </c>
      <c r="B637" s="85" t="s">
        <v>472</v>
      </c>
      <c r="C637" s="86" t="s">
        <v>180</v>
      </c>
      <c r="D637" s="87">
        <v>111</v>
      </c>
      <c r="E637" s="79">
        <v>300</v>
      </c>
      <c r="F637" s="79">
        <v>300</v>
      </c>
    </row>
    <row r="638" spans="1:6" ht="31.5" x14ac:dyDescent="0.25">
      <c r="A638" s="78" t="s">
        <v>525</v>
      </c>
      <c r="B638" s="85" t="s">
        <v>526</v>
      </c>
      <c r="C638" s="86" t="s">
        <v>139</v>
      </c>
      <c r="D638" s="87">
        <v>0</v>
      </c>
      <c r="E638" s="79">
        <v>36</v>
      </c>
      <c r="F638" s="79">
        <v>36</v>
      </c>
    </row>
    <row r="639" spans="1:6" ht="63" x14ac:dyDescent="0.25">
      <c r="A639" s="78" t="s">
        <v>527</v>
      </c>
      <c r="B639" s="85" t="s">
        <v>528</v>
      </c>
      <c r="C639" s="86" t="s">
        <v>139</v>
      </c>
      <c r="D639" s="87">
        <v>0</v>
      </c>
      <c r="E639" s="79">
        <v>36</v>
      </c>
      <c r="F639" s="79">
        <v>36</v>
      </c>
    </row>
    <row r="640" spans="1:6" ht="31.5" x14ac:dyDescent="0.25">
      <c r="A640" s="78" t="s">
        <v>156</v>
      </c>
      <c r="B640" s="85" t="s">
        <v>528</v>
      </c>
      <c r="C640" s="86" t="s">
        <v>157</v>
      </c>
      <c r="D640" s="87">
        <v>0</v>
      </c>
      <c r="E640" s="79">
        <v>36</v>
      </c>
      <c r="F640" s="79">
        <v>36</v>
      </c>
    </row>
    <row r="641" spans="1:6" x14ac:dyDescent="0.25">
      <c r="A641" s="78" t="s">
        <v>524</v>
      </c>
      <c r="B641" s="85" t="s">
        <v>528</v>
      </c>
      <c r="C641" s="86" t="s">
        <v>157</v>
      </c>
      <c r="D641" s="87">
        <v>204</v>
      </c>
      <c r="E641" s="79">
        <v>36</v>
      </c>
      <c r="F641" s="79">
        <v>36</v>
      </c>
    </row>
    <row r="642" spans="1:6" ht="47.25" x14ac:dyDescent="0.25">
      <c r="A642" s="78" t="s">
        <v>343</v>
      </c>
      <c r="B642" s="85" t="s">
        <v>344</v>
      </c>
      <c r="C642" s="86" t="s">
        <v>139</v>
      </c>
      <c r="D642" s="87">
        <v>0</v>
      </c>
      <c r="E642" s="79">
        <v>8065.4</v>
      </c>
      <c r="F642" s="79">
        <v>8065.4</v>
      </c>
    </row>
    <row r="643" spans="1:6" ht="47.25" x14ac:dyDescent="0.25">
      <c r="A643" s="78" t="s">
        <v>345</v>
      </c>
      <c r="B643" s="85" t="s">
        <v>346</v>
      </c>
      <c r="C643" s="86" t="s">
        <v>139</v>
      </c>
      <c r="D643" s="87">
        <v>0</v>
      </c>
      <c r="E643" s="79">
        <v>8065.4</v>
      </c>
      <c r="F643" s="79">
        <v>8065.4</v>
      </c>
    </row>
    <row r="644" spans="1:6" ht="31.5" x14ac:dyDescent="0.25">
      <c r="A644" s="78" t="s">
        <v>162</v>
      </c>
      <c r="B644" s="85" t="s">
        <v>349</v>
      </c>
      <c r="C644" s="86" t="s">
        <v>139</v>
      </c>
      <c r="D644" s="87">
        <v>0</v>
      </c>
      <c r="E644" s="79">
        <v>8065.4</v>
      </c>
      <c r="F644" s="79">
        <v>8065.4</v>
      </c>
    </row>
    <row r="645" spans="1:6" x14ac:dyDescent="0.25">
      <c r="A645" s="78" t="s">
        <v>179</v>
      </c>
      <c r="B645" s="85" t="s">
        <v>349</v>
      </c>
      <c r="C645" s="86" t="s">
        <v>180</v>
      </c>
      <c r="D645" s="87">
        <v>0</v>
      </c>
      <c r="E645" s="79">
        <v>8065.4</v>
      </c>
      <c r="F645" s="79">
        <v>8065.4</v>
      </c>
    </row>
    <row r="646" spans="1:6" x14ac:dyDescent="0.25">
      <c r="A646" s="78" t="s">
        <v>339</v>
      </c>
      <c r="B646" s="85" t="s">
        <v>349</v>
      </c>
      <c r="C646" s="86" t="s">
        <v>180</v>
      </c>
      <c r="D646" s="87">
        <v>113</v>
      </c>
      <c r="E646" s="79">
        <v>8065.4</v>
      </c>
      <c r="F646" s="79">
        <v>8065.4</v>
      </c>
    </row>
    <row r="647" spans="1:6" x14ac:dyDescent="0.25">
      <c r="A647" s="208" t="s">
        <v>701</v>
      </c>
      <c r="B647" s="209"/>
      <c r="C647" s="209"/>
      <c r="D647" s="210"/>
      <c r="E647" s="77">
        <f>1183722.8-7142-11259.3-711</f>
        <v>1164610.5</v>
      </c>
      <c r="F647" s="77">
        <f>1097972.4-14452-11259.3-701</f>
        <v>1071560.0999999999</v>
      </c>
    </row>
    <row r="648" spans="1:6" x14ac:dyDescent="0.25">
      <c r="A648" s="83"/>
      <c r="B648" s="88"/>
      <c r="C648" s="88"/>
      <c r="D648" s="88"/>
      <c r="E648" s="84"/>
      <c r="F648" s="84"/>
    </row>
    <row r="649" spans="1:6" x14ac:dyDescent="0.25">
      <c r="A649" s="93" t="s">
        <v>2</v>
      </c>
      <c r="B649" s="82"/>
      <c r="C649" s="82"/>
      <c r="D649" s="82"/>
      <c r="E649" s="211" t="s">
        <v>0</v>
      </c>
      <c r="F649" s="211"/>
    </row>
  </sheetData>
  <autoFilter ref="A18:U647" xr:uid="{00000000-0009-0000-0000-000003000000}"/>
  <mergeCells count="6">
    <mergeCell ref="E649:F649"/>
    <mergeCell ref="A14:F14"/>
    <mergeCell ref="A16:A17"/>
    <mergeCell ref="B16:D16"/>
    <mergeCell ref="E16:F16"/>
    <mergeCell ref="A647:D647"/>
  </mergeCells>
  <pageMargins left="0.78740157480314965" right="0.39370078740157483" top="0.78740157480314965" bottom="0.39370078740157483" header="0.31496062992125984" footer="0"/>
  <pageSetup paperSize="9" scale="80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9:D66"/>
  <sheetViews>
    <sheetView showGridLines="0" workbookViewId="0">
      <selection activeCell="D43" sqref="D43"/>
    </sheetView>
  </sheetViews>
  <sheetFormatPr defaultColWidth="9.140625" defaultRowHeight="15.75" x14ac:dyDescent="0.25"/>
  <cols>
    <col min="1" max="1" width="74.85546875" style="107" customWidth="1"/>
    <col min="2" max="2" width="8.28515625" style="107" customWidth="1"/>
    <col min="3" max="3" width="10.42578125" style="107" customWidth="1"/>
    <col min="4" max="4" width="11.7109375" style="107" customWidth="1"/>
    <col min="5" max="16384" width="9.140625" style="107"/>
  </cols>
  <sheetData>
    <row r="9" spans="1:4" s="104" customFormat="1" ht="12.75" x14ac:dyDescent="0.2"/>
    <row r="10" spans="1:4" s="104" customFormat="1" ht="12.75" x14ac:dyDescent="0.2"/>
    <row r="11" spans="1:4" s="104" customFormat="1" ht="12.75" x14ac:dyDescent="0.2"/>
    <row r="12" spans="1:4" s="104" customFormat="1" ht="12.75" x14ac:dyDescent="0.2"/>
    <row r="13" spans="1:4" s="104" customFormat="1" ht="12.75" x14ac:dyDescent="0.2"/>
    <row r="14" spans="1:4" s="104" customFormat="1" ht="12.75" x14ac:dyDescent="0.2"/>
    <row r="15" spans="1:4" s="104" customFormat="1" ht="31.5" customHeight="1" x14ac:dyDescent="0.2"/>
    <row r="16" spans="1:4" s="104" customFormat="1" ht="39" customHeight="1" x14ac:dyDescent="0.3">
      <c r="A16" s="213" t="s">
        <v>711</v>
      </c>
      <c r="B16" s="213"/>
      <c r="C16" s="213"/>
      <c r="D16" s="213"/>
    </row>
    <row r="17" spans="1:4" ht="16.5" customHeight="1" x14ac:dyDescent="0.25">
      <c r="A17" s="105"/>
      <c r="B17" s="106"/>
      <c r="C17" s="106"/>
      <c r="D17" s="106"/>
    </row>
    <row r="18" spans="1:4" x14ac:dyDescent="0.25">
      <c r="A18" s="214" t="s">
        <v>695</v>
      </c>
      <c r="B18" s="215" t="s">
        <v>696</v>
      </c>
      <c r="C18" s="215"/>
      <c r="D18" s="214" t="s">
        <v>697</v>
      </c>
    </row>
    <row r="19" spans="1:4" ht="18.600000000000001" customHeight="1" x14ac:dyDescent="0.25">
      <c r="A19" s="214"/>
      <c r="B19" s="108" t="s">
        <v>706</v>
      </c>
      <c r="C19" s="108" t="s">
        <v>707</v>
      </c>
      <c r="D19" s="214"/>
    </row>
    <row r="20" spans="1:4" ht="12.75" customHeight="1" x14ac:dyDescent="0.25">
      <c r="A20" s="95">
        <v>1</v>
      </c>
      <c r="B20" s="95">
        <v>2</v>
      </c>
      <c r="C20" s="95">
        <v>3</v>
      </c>
      <c r="D20" s="95">
        <v>4</v>
      </c>
    </row>
    <row r="21" spans="1:4" s="112" customFormat="1" x14ac:dyDescent="0.25">
      <c r="A21" s="109" t="s">
        <v>329</v>
      </c>
      <c r="B21" s="110">
        <v>1</v>
      </c>
      <c r="C21" s="110"/>
      <c r="D21" s="111">
        <f>SUM(D22:D28)</f>
        <v>148885.09999999998</v>
      </c>
    </row>
    <row r="22" spans="1:4" ht="31.5" x14ac:dyDescent="0.25">
      <c r="A22" s="113" t="s">
        <v>433</v>
      </c>
      <c r="B22" s="114">
        <v>1</v>
      </c>
      <c r="C22" s="114">
        <v>2</v>
      </c>
      <c r="D22" s="115">
        <v>3593.5</v>
      </c>
    </row>
    <row r="23" spans="1:4" ht="47.25" x14ac:dyDescent="0.25">
      <c r="A23" s="113" t="s">
        <v>421</v>
      </c>
      <c r="B23" s="114">
        <v>1</v>
      </c>
      <c r="C23" s="114">
        <v>3</v>
      </c>
      <c r="D23" s="115">
        <v>2123.6999999999998</v>
      </c>
    </row>
    <row r="24" spans="1:4" ht="47.25" x14ac:dyDescent="0.25">
      <c r="A24" s="113" t="s">
        <v>442</v>
      </c>
      <c r="B24" s="114">
        <v>1</v>
      </c>
      <c r="C24" s="114">
        <v>4</v>
      </c>
      <c r="D24" s="115">
        <v>51747.8</v>
      </c>
    </row>
    <row r="25" spans="1:4" x14ac:dyDescent="0.25">
      <c r="A25" s="113" t="s">
        <v>465</v>
      </c>
      <c r="B25" s="114">
        <v>1</v>
      </c>
      <c r="C25" s="114">
        <v>5</v>
      </c>
      <c r="D25" s="115">
        <v>31</v>
      </c>
    </row>
    <row r="26" spans="1:4" ht="31.5" x14ac:dyDescent="0.25">
      <c r="A26" s="113" t="s">
        <v>330</v>
      </c>
      <c r="B26" s="114">
        <v>1</v>
      </c>
      <c r="C26" s="114">
        <v>6</v>
      </c>
      <c r="D26" s="115">
        <v>17904.400000000001</v>
      </c>
    </row>
    <row r="27" spans="1:4" x14ac:dyDescent="0.25">
      <c r="A27" s="113" t="s">
        <v>468</v>
      </c>
      <c r="B27" s="114">
        <v>1</v>
      </c>
      <c r="C27" s="114">
        <v>11</v>
      </c>
      <c r="D27" s="115">
        <v>300</v>
      </c>
    </row>
    <row r="28" spans="1:4" x14ac:dyDescent="0.25">
      <c r="A28" s="113" t="s">
        <v>339</v>
      </c>
      <c r="B28" s="114">
        <v>1</v>
      </c>
      <c r="C28" s="114">
        <v>13</v>
      </c>
      <c r="D28" s="115">
        <v>73184.7</v>
      </c>
    </row>
    <row r="29" spans="1:4" s="112" customFormat="1" x14ac:dyDescent="0.25">
      <c r="A29" s="109" t="s">
        <v>523</v>
      </c>
      <c r="B29" s="110">
        <v>2</v>
      </c>
      <c r="C29" s="110"/>
      <c r="D29" s="111">
        <f>D30</f>
        <v>80</v>
      </c>
    </row>
    <row r="30" spans="1:4" x14ac:dyDescent="0.25">
      <c r="A30" s="113" t="s">
        <v>524</v>
      </c>
      <c r="B30" s="114">
        <v>2</v>
      </c>
      <c r="C30" s="114">
        <v>4</v>
      </c>
      <c r="D30" s="115">
        <v>80</v>
      </c>
    </row>
    <row r="31" spans="1:4" s="112" customFormat="1" ht="31.5" x14ac:dyDescent="0.25">
      <c r="A31" s="109" t="s">
        <v>644</v>
      </c>
      <c r="B31" s="110">
        <v>3</v>
      </c>
      <c r="C31" s="110"/>
      <c r="D31" s="111">
        <f>D32</f>
        <v>6397.2</v>
      </c>
    </row>
    <row r="32" spans="1:4" ht="31.5" x14ac:dyDescent="0.25">
      <c r="A32" s="113" t="s">
        <v>645</v>
      </c>
      <c r="B32" s="114">
        <v>3</v>
      </c>
      <c r="C32" s="114">
        <v>14</v>
      </c>
      <c r="D32" s="115">
        <v>6397.2</v>
      </c>
    </row>
    <row r="33" spans="1:4" s="112" customFormat="1" x14ac:dyDescent="0.25">
      <c r="A33" s="109" t="s">
        <v>406</v>
      </c>
      <c r="B33" s="110">
        <v>4</v>
      </c>
      <c r="C33" s="110"/>
      <c r="D33" s="111">
        <f>D34+D35+D36</f>
        <v>2450</v>
      </c>
    </row>
    <row r="34" spans="1:4" x14ac:dyDescent="0.25">
      <c r="A34" s="113" t="s">
        <v>529</v>
      </c>
      <c r="B34" s="114">
        <v>4</v>
      </c>
      <c r="C34" s="114">
        <v>5</v>
      </c>
      <c r="D34" s="115">
        <v>1570.1</v>
      </c>
    </row>
    <row r="35" spans="1:4" x14ac:dyDescent="0.25">
      <c r="A35" s="113" t="s">
        <v>650</v>
      </c>
      <c r="B35" s="114">
        <v>4</v>
      </c>
      <c r="C35" s="114">
        <v>9</v>
      </c>
      <c r="D35" s="115">
        <v>479.9</v>
      </c>
    </row>
    <row r="36" spans="1:4" x14ac:dyDescent="0.25">
      <c r="A36" s="113" t="s">
        <v>407</v>
      </c>
      <c r="B36" s="114">
        <v>4</v>
      </c>
      <c r="C36" s="114">
        <v>12</v>
      </c>
      <c r="D36" s="115">
        <v>400</v>
      </c>
    </row>
    <row r="37" spans="1:4" s="112" customFormat="1" x14ac:dyDescent="0.25">
      <c r="A37" s="109" t="s">
        <v>410</v>
      </c>
      <c r="B37" s="110">
        <v>5</v>
      </c>
      <c r="C37" s="110"/>
      <c r="D37" s="111">
        <f>D38+D39</f>
        <v>9803.9</v>
      </c>
    </row>
    <row r="38" spans="1:4" x14ac:dyDescent="0.25">
      <c r="A38" s="113" t="s">
        <v>411</v>
      </c>
      <c r="B38" s="114">
        <v>5</v>
      </c>
      <c r="C38" s="114">
        <v>1</v>
      </c>
      <c r="D38" s="115">
        <v>3.9</v>
      </c>
    </row>
    <row r="39" spans="1:4" x14ac:dyDescent="0.25">
      <c r="A39" s="113" t="s">
        <v>659</v>
      </c>
      <c r="B39" s="114">
        <v>5</v>
      </c>
      <c r="C39" s="114">
        <v>5</v>
      </c>
      <c r="D39" s="115">
        <v>9800</v>
      </c>
    </row>
    <row r="40" spans="1:4" s="112" customFormat="1" x14ac:dyDescent="0.25">
      <c r="A40" s="109" t="s">
        <v>140</v>
      </c>
      <c r="B40" s="110">
        <v>7</v>
      </c>
      <c r="C40" s="110"/>
      <c r="D40" s="111">
        <f>SUM(D41:D46)</f>
        <v>905562.1</v>
      </c>
    </row>
    <row r="41" spans="1:4" x14ac:dyDescent="0.25">
      <c r="A41" s="113" t="s">
        <v>223</v>
      </c>
      <c r="B41" s="114">
        <v>7</v>
      </c>
      <c r="C41" s="114">
        <v>1</v>
      </c>
      <c r="D41" s="115">
        <v>237430.6</v>
      </c>
    </row>
    <row r="42" spans="1:4" x14ac:dyDescent="0.25">
      <c r="A42" s="113" t="s">
        <v>244</v>
      </c>
      <c r="B42" s="114">
        <v>7</v>
      </c>
      <c r="C42" s="114">
        <v>2</v>
      </c>
      <c r="D42" s="115">
        <f>590522.6-10000</f>
        <v>580522.6</v>
      </c>
    </row>
    <row r="43" spans="1:4" x14ac:dyDescent="0.25">
      <c r="A43" s="113" t="s">
        <v>141</v>
      </c>
      <c r="B43" s="114">
        <v>7</v>
      </c>
      <c r="C43" s="114">
        <v>3</v>
      </c>
      <c r="D43" s="115">
        <v>66144.899999999994</v>
      </c>
    </row>
    <row r="44" spans="1:4" ht="17.45" customHeight="1" x14ac:dyDescent="0.25">
      <c r="A44" s="113" t="s">
        <v>168</v>
      </c>
      <c r="B44" s="114">
        <v>7</v>
      </c>
      <c r="C44" s="114">
        <v>5</v>
      </c>
      <c r="D44" s="115">
        <v>678</v>
      </c>
    </row>
    <row r="45" spans="1:4" x14ac:dyDescent="0.25">
      <c r="A45" s="113" t="s">
        <v>300</v>
      </c>
      <c r="B45" s="114">
        <v>7</v>
      </c>
      <c r="C45" s="114">
        <v>7</v>
      </c>
      <c r="D45" s="115">
        <v>2937.9</v>
      </c>
    </row>
    <row r="46" spans="1:4" x14ac:dyDescent="0.25">
      <c r="A46" s="113" t="s">
        <v>306</v>
      </c>
      <c r="B46" s="114">
        <v>7</v>
      </c>
      <c r="C46" s="114">
        <v>9</v>
      </c>
      <c r="D46" s="115">
        <v>17848.099999999999</v>
      </c>
    </row>
    <row r="47" spans="1:4" s="112" customFormat="1" x14ac:dyDescent="0.25">
      <c r="A47" s="109" t="s">
        <v>176</v>
      </c>
      <c r="B47" s="110">
        <v>8</v>
      </c>
      <c r="C47" s="110"/>
      <c r="D47" s="111">
        <f>D48+D49</f>
        <v>47497.1</v>
      </c>
    </row>
    <row r="48" spans="1:4" x14ac:dyDescent="0.25">
      <c r="A48" s="113" t="s">
        <v>177</v>
      </c>
      <c r="B48" s="114">
        <v>8</v>
      </c>
      <c r="C48" s="114">
        <v>1</v>
      </c>
      <c r="D48" s="115">
        <v>45437.5</v>
      </c>
    </row>
    <row r="49" spans="1:4" x14ac:dyDescent="0.25">
      <c r="A49" s="113" t="s">
        <v>214</v>
      </c>
      <c r="B49" s="114">
        <v>8</v>
      </c>
      <c r="C49" s="114">
        <v>4</v>
      </c>
      <c r="D49" s="115">
        <v>2059.6</v>
      </c>
    </row>
    <row r="50" spans="1:4" s="112" customFormat="1" x14ac:dyDescent="0.25">
      <c r="A50" s="109" t="s">
        <v>576</v>
      </c>
      <c r="B50" s="110">
        <v>9</v>
      </c>
      <c r="C50" s="110"/>
      <c r="D50" s="111">
        <f>D51</f>
        <v>245.5</v>
      </c>
    </row>
    <row r="51" spans="1:4" x14ac:dyDescent="0.25">
      <c r="A51" s="113" t="s">
        <v>577</v>
      </c>
      <c r="B51" s="114">
        <v>9</v>
      </c>
      <c r="C51" s="114">
        <v>9</v>
      </c>
      <c r="D51" s="115">
        <v>245.5</v>
      </c>
    </row>
    <row r="52" spans="1:4" s="112" customFormat="1" x14ac:dyDescent="0.25">
      <c r="A52" s="109" t="s">
        <v>324</v>
      </c>
      <c r="B52" s="110">
        <v>10</v>
      </c>
      <c r="C52" s="110"/>
      <c r="D52" s="111">
        <f>D53+D54+D55+D56</f>
        <v>33529.4</v>
      </c>
    </row>
    <row r="53" spans="1:4" x14ac:dyDescent="0.25">
      <c r="A53" s="113" t="s">
        <v>588</v>
      </c>
      <c r="B53" s="114">
        <v>10</v>
      </c>
      <c r="C53" s="114">
        <v>1</v>
      </c>
      <c r="D53" s="115">
        <v>6901.5</v>
      </c>
    </row>
    <row r="54" spans="1:4" x14ac:dyDescent="0.25">
      <c r="A54" s="113" t="s">
        <v>593</v>
      </c>
      <c r="B54" s="114">
        <v>10</v>
      </c>
      <c r="C54" s="114">
        <v>3</v>
      </c>
      <c r="D54" s="115">
        <v>10874.3</v>
      </c>
    </row>
    <row r="55" spans="1:4" x14ac:dyDescent="0.25">
      <c r="A55" s="113" t="s">
        <v>325</v>
      </c>
      <c r="B55" s="114">
        <v>10</v>
      </c>
      <c r="C55" s="114">
        <v>4</v>
      </c>
      <c r="D55" s="115">
        <v>15648.6</v>
      </c>
    </row>
    <row r="56" spans="1:4" x14ac:dyDescent="0.25">
      <c r="A56" s="113" t="s">
        <v>602</v>
      </c>
      <c r="B56" s="114">
        <v>10</v>
      </c>
      <c r="C56" s="114">
        <v>6</v>
      </c>
      <c r="D56" s="115">
        <v>105</v>
      </c>
    </row>
    <row r="57" spans="1:4" s="112" customFormat="1" x14ac:dyDescent="0.25">
      <c r="A57" s="109" t="s">
        <v>623</v>
      </c>
      <c r="B57" s="110">
        <v>11</v>
      </c>
      <c r="C57" s="110"/>
      <c r="D57" s="111">
        <f>D58</f>
        <v>555</v>
      </c>
    </row>
    <row r="58" spans="1:4" x14ac:dyDescent="0.25">
      <c r="A58" s="113" t="s">
        <v>624</v>
      </c>
      <c r="B58" s="114">
        <v>11</v>
      </c>
      <c r="C58" s="114">
        <v>1</v>
      </c>
      <c r="D58" s="115">
        <v>555</v>
      </c>
    </row>
    <row r="59" spans="1:4" s="112" customFormat="1" x14ac:dyDescent="0.25">
      <c r="A59" s="109" t="s">
        <v>414</v>
      </c>
      <c r="B59" s="110">
        <v>12</v>
      </c>
      <c r="C59" s="110"/>
      <c r="D59" s="111">
        <f>D60</f>
        <v>3681.7</v>
      </c>
    </row>
    <row r="60" spans="1:4" x14ac:dyDescent="0.25">
      <c r="A60" s="113" t="s">
        <v>415</v>
      </c>
      <c r="B60" s="114">
        <v>12</v>
      </c>
      <c r="C60" s="114">
        <v>2</v>
      </c>
      <c r="D60" s="115">
        <v>3681.7</v>
      </c>
    </row>
    <row r="61" spans="1:4" s="112" customFormat="1" ht="30.75" customHeight="1" x14ac:dyDescent="0.25">
      <c r="A61" s="109" t="s">
        <v>359</v>
      </c>
      <c r="B61" s="110">
        <v>14</v>
      </c>
      <c r="C61" s="110"/>
      <c r="D61" s="111">
        <f>D62+D63</f>
        <v>112817.7</v>
      </c>
    </row>
    <row r="62" spans="1:4" ht="31.5" x14ac:dyDescent="0.25">
      <c r="A62" s="113" t="s">
        <v>360</v>
      </c>
      <c r="B62" s="114">
        <v>14</v>
      </c>
      <c r="C62" s="114">
        <v>1</v>
      </c>
      <c r="D62" s="115">
        <v>95937.5</v>
      </c>
    </row>
    <row r="63" spans="1:4" x14ac:dyDescent="0.25">
      <c r="A63" s="113" t="s">
        <v>371</v>
      </c>
      <c r="B63" s="114">
        <v>14</v>
      </c>
      <c r="C63" s="114">
        <v>3</v>
      </c>
      <c r="D63" s="115">
        <v>16880.2</v>
      </c>
    </row>
    <row r="64" spans="1:4" x14ac:dyDescent="0.25">
      <c r="A64" s="216" t="s">
        <v>701</v>
      </c>
      <c r="B64" s="216"/>
      <c r="C64" s="216"/>
      <c r="D64" s="111">
        <f>D21+D29+D31+D33+D37+D40+D47+D50+D52+D57+D59+D61</f>
        <v>1271504.7</v>
      </c>
    </row>
    <row r="65" spans="1:4" ht="25.5" customHeight="1" x14ac:dyDescent="0.25">
      <c r="A65" s="116"/>
      <c r="B65" s="117"/>
      <c r="C65" s="117"/>
      <c r="D65" s="106"/>
    </row>
    <row r="66" spans="1:4" ht="13.15" customHeight="1" x14ac:dyDescent="0.25">
      <c r="A66" s="118" t="s">
        <v>702</v>
      </c>
      <c r="B66" s="119"/>
      <c r="C66" s="212" t="s">
        <v>0</v>
      </c>
      <c r="D66" s="212"/>
    </row>
  </sheetData>
  <autoFilter ref="A20:AB64" xr:uid="{00000000-0009-0000-0000-000004000000}"/>
  <mergeCells count="6">
    <mergeCell ref="C66:D66"/>
    <mergeCell ref="A16:D16"/>
    <mergeCell ref="A18:A19"/>
    <mergeCell ref="B18:C18"/>
    <mergeCell ref="D18:D19"/>
    <mergeCell ref="A64:C64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9:I69"/>
  <sheetViews>
    <sheetView showGridLines="0" workbookViewId="0">
      <selection activeCell="F67" sqref="F67"/>
    </sheetView>
  </sheetViews>
  <sheetFormatPr defaultColWidth="9.140625" defaultRowHeight="15.75" x14ac:dyDescent="0.25"/>
  <cols>
    <col min="1" max="1" width="69.28515625" style="107" customWidth="1"/>
    <col min="2" max="2" width="6.85546875" style="107" customWidth="1"/>
    <col min="3" max="3" width="9.42578125" style="107" customWidth="1"/>
    <col min="4" max="4" width="11.85546875" style="107" bestFit="1" customWidth="1"/>
    <col min="5" max="5" width="11.7109375" style="107" customWidth="1"/>
    <col min="6" max="16384" width="9.140625" style="107"/>
  </cols>
  <sheetData>
    <row r="9" spans="1:9" s="104" customFormat="1" ht="12.75" x14ac:dyDescent="0.2"/>
    <row r="10" spans="1:9" s="104" customFormat="1" ht="12.75" x14ac:dyDescent="0.2"/>
    <row r="11" spans="1:9" s="104" customFormat="1" ht="12.75" x14ac:dyDescent="0.2"/>
    <row r="12" spans="1:9" s="104" customFormat="1" ht="12.75" x14ac:dyDescent="0.2"/>
    <row r="13" spans="1:9" s="104" customFormat="1" ht="12.75" x14ac:dyDescent="0.2"/>
    <row r="14" spans="1:9" s="104" customFormat="1" ht="12.75" x14ac:dyDescent="0.2"/>
    <row r="15" spans="1:9" s="104" customFormat="1" ht="21" customHeight="1" x14ac:dyDescent="0.2"/>
    <row r="16" spans="1:9" s="104" customFormat="1" ht="34.9" customHeight="1" x14ac:dyDescent="0.3">
      <c r="A16" s="213" t="s">
        <v>712</v>
      </c>
      <c r="B16" s="213"/>
      <c r="C16" s="213"/>
      <c r="D16" s="213"/>
      <c r="E16" s="213"/>
      <c r="F16" s="120"/>
      <c r="G16" s="120"/>
      <c r="H16" s="120"/>
      <c r="I16" s="120"/>
    </row>
    <row r="17" spans="1:5" ht="13.15" customHeight="1" x14ac:dyDescent="0.25">
      <c r="A17" s="121"/>
      <c r="B17" s="106"/>
      <c r="C17" s="106"/>
      <c r="D17" s="106"/>
      <c r="E17" s="106"/>
    </row>
    <row r="18" spans="1:5" ht="16.5" customHeight="1" x14ac:dyDescent="0.25">
      <c r="A18" s="105"/>
      <c r="B18" s="106"/>
      <c r="C18" s="106"/>
      <c r="D18" s="106"/>
      <c r="E18" s="106"/>
    </row>
    <row r="19" spans="1:5" x14ac:dyDescent="0.25">
      <c r="A19" s="206" t="s">
        <v>695</v>
      </c>
      <c r="B19" s="206" t="s">
        <v>696</v>
      </c>
      <c r="C19" s="206"/>
      <c r="D19" s="217" t="s">
        <v>713</v>
      </c>
      <c r="E19" s="217"/>
    </row>
    <row r="20" spans="1:5" ht="19.5" customHeight="1" x14ac:dyDescent="0.25">
      <c r="A20" s="206"/>
      <c r="B20" s="66" t="s">
        <v>706</v>
      </c>
      <c r="C20" s="66" t="s">
        <v>707</v>
      </c>
      <c r="D20" s="122">
        <v>2022</v>
      </c>
      <c r="E20" s="122">
        <v>2023</v>
      </c>
    </row>
    <row r="21" spans="1:5" ht="12.75" customHeight="1" x14ac:dyDescent="0.25">
      <c r="A21" s="102">
        <v>1</v>
      </c>
      <c r="B21" s="102">
        <v>2</v>
      </c>
      <c r="C21" s="102">
        <v>3</v>
      </c>
      <c r="D21" s="123">
        <v>4</v>
      </c>
      <c r="E21" s="123">
        <v>5</v>
      </c>
    </row>
    <row r="22" spans="1:5" s="112" customFormat="1" x14ac:dyDescent="0.25">
      <c r="A22" s="109" t="s">
        <v>329</v>
      </c>
      <c r="B22" s="110">
        <v>1</v>
      </c>
      <c r="C22" s="110"/>
      <c r="D22" s="111">
        <f>D23+D24+D25+D26+D27+D28+D29</f>
        <v>123360</v>
      </c>
      <c r="E22" s="111">
        <f>E23+E24+E25+E26+E27+E28+E29</f>
        <v>123245.6</v>
      </c>
    </row>
    <row r="23" spans="1:5" ht="31.5" x14ac:dyDescent="0.25">
      <c r="A23" s="113" t="s">
        <v>433</v>
      </c>
      <c r="B23" s="114">
        <v>1</v>
      </c>
      <c r="C23" s="114">
        <v>2</v>
      </c>
      <c r="D23" s="115">
        <v>2814.9</v>
      </c>
      <c r="E23" s="115">
        <v>2800.2</v>
      </c>
    </row>
    <row r="24" spans="1:5" ht="47.25" x14ac:dyDescent="0.25">
      <c r="A24" s="113" t="s">
        <v>421</v>
      </c>
      <c r="B24" s="114">
        <v>1</v>
      </c>
      <c r="C24" s="114">
        <v>3</v>
      </c>
      <c r="D24" s="115">
        <v>1641.4</v>
      </c>
      <c r="E24" s="115">
        <v>1635.4</v>
      </c>
    </row>
    <row r="25" spans="1:5" ht="47.25" x14ac:dyDescent="0.25">
      <c r="A25" s="113" t="s">
        <v>442</v>
      </c>
      <c r="B25" s="114">
        <v>1</v>
      </c>
      <c r="C25" s="114">
        <v>4</v>
      </c>
      <c r="D25" s="115">
        <v>41223.4</v>
      </c>
      <c r="E25" s="115">
        <v>41384.699999999997</v>
      </c>
    </row>
    <row r="26" spans="1:5" x14ac:dyDescent="0.25">
      <c r="A26" s="113" t="s">
        <v>465</v>
      </c>
      <c r="B26" s="114">
        <v>1</v>
      </c>
      <c r="C26" s="114">
        <v>5</v>
      </c>
      <c r="D26" s="115">
        <v>68.2</v>
      </c>
      <c r="E26" s="115">
        <v>6.5</v>
      </c>
    </row>
    <row r="27" spans="1:5" ht="31.5" x14ac:dyDescent="0.25">
      <c r="A27" s="113" t="s">
        <v>330</v>
      </c>
      <c r="B27" s="114">
        <v>1</v>
      </c>
      <c r="C27" s="114">
        <v>6</v>
      </c>
      <c r="D27" s="115">
        <v>14651.3</v>
      </c>
      <c r="E27" s="115">
        <v>14536</v>
      </c>
    </row>
    <row r="28" spans="1:5" x14ac:dyDescent="0.25">
      <c r="A28" s="113" t="s">
        <v>468</v>
      </c>
      <c r="B28" s="114">
        <v>1</v>
      </c>
      <c r="C28" s="114">
        <v>11</v>
      </c>
      <c r="D28" s="115">
        <v>300</v>
      </c>
      <c r="E28" s="115">
        <v>300</v>
      </c>
    </row>
    <row r="29" spans="1:5" x14ac:dyDescent="0.25">
      <c r="A29" s="113" t="s">
        <v>339</v>
      </c>
      <c r="B29" s="114">
        <v>1</v>
      </c>
      <c r="C29" s="114">
        <v>13</v>
      </c>
      <c r="D29" s="115">
        <v>62660.800000000003</v>
      </c>
      <c r="E29" s="115">
        <v>62582.8</v>
      </c>
    </row>
    <row r="30" spans="1:5" s="112" customFormat="1" x14ac:dyDescent="0.25">
      <c r="A30" s="109" t="s">
        <v>523</v>
      </c>
      <c r="B30" s="110">
        <v>2</v>
      </c>
      <c r="C30" s="110"/>
      <c r="D30" s="111">
        <f>D31</f>
        <v>36</v>
      </c>
      <c r="E30" s="111">
        <f>E31</f>
        <v>36</v>
      </c>
    </row>
    <row r="31" spans="1:5" x14ac:dyDescent="0.25">
      <c r="A31" s="113" t="s">
        <v>524</v>
      </c>
      <c r="B31" s="114">
        <v>2</v>
      </c>
      <c r="C31" s="114">
        <v>4</v>
      </c>
      <c r="D31" s="115">
        <v>36</v>
      </c>
      <c r="E31" s="115">
        <v>36</v>
      </c>
    </row>
    <row r="32" spans="1:5" s="112" customFormat="1" ht="31.5" x14ac:dyDescent="0.25">
      <c r="A32" s="109" t="s">
        <v>644</v>
      </c>
      <c r="B32" s="110">
        <v>3</v>
      </c>
      <c r="C32" s="110"/>
      <c r="D32" s="111">
        <f>D33</f>
        <v>5172.7</v>
      </c>
      <c r="E32" s="111">
        <f>E33</f>
        <v>5100</v>
      </c>
    </row>
    <row r="33" spans="1:5" ht="31.5" x14ac:dyDescent="0.25">
      <c r="A33" s="113" t="s">
        <v>645</v>
      </c>
      <c r="B33" s="114">
        <v>3</v>
      </c>
      <c r="C33" s="114">
        <v>14</v>
      </c>
      <c r="D33" s="115">
        <v>5172.7</v>
      </c>
      <c r="E33" s="115">
        <v>5100</v>
      </c>
    </row>
    <row r="34" spans="1:5" s="112" customFormat="1" x14ac:dyDescent="0.25">
      <c r="A34" s="109" t="s">
        <v>406</v>
      </c>
      <c r="B34" s="110">
        <v>4</v>
      </c>
      <c r="C34" s="110"/>
      <c r="D34" s="111">
        <f>D35+D36+D37</f>
        <v>2255.6</v>
      </c>
      <c r="E34" s="111">
        <f>E35+E36+E37</f>
        <v>2280.8000000000002</v>
      </c>
    </row>
    <row r="35" spans="1:5" x14ac:dyDescent="0.25">
      <c r="A35" s="113" t="s">
        <v>529</v>
      </c>
      <c r="B35" s="114">
        <v>4</v>
      </c>
      <c r="C35" s="114">
        <v>5</v>
      </c>
      <c r="D35" s="115">
        <v>1570.1</v>
      </c>
      <c r="E35" s="115">
        <v>1570.1</v>
      </c>
    </row>
    <row r="36" spans="1:5" x14ac:dyDescent="0.25">
      <c r="A36" s="113" t="s">
        <v>650</v>
      </c>
      <c r="B36" s="114">
        <v>4</v>
      </c>
      <c r="C36" s="114">
        <v>9</v>
      </c>
      <c r="D36" s="115">
        <v>385.5</v>
      </c>
      <c r="E36" s="115">
        <v>410.7</v>
      </c>
    </row>
    <row r="37" spans="1:5" x14ac:dyDescent="0.25">
      <c r="A37" s="113" t="s">
        <v>407</v>
      </c>
      <c r="B37" s="114">
        <v>4</v>
      </c>
      <c r="C37" s="114">
        <v>12</v>
      </c>
      <c r="D37" s="115">
        <v>300</v>
      </c>
      <c r="E37" s="115">
        <v>300</v>
      </c>
    </row>
    <row r="38" spans="1:5" s="112" customFormat="1" x14ac:dyDescent="0.25">
      <c r="A38" s="109" t="s">
        <v>410</v>
      </c>
      <c r="B38" s="110">
        <v>5</v>
      </c>
      <c r="C38" s="110"/>
      <c r="D38" s="111">
        <f>D40+D39</f>
        <v>8003.9</v>
      </c>
      <c r="E38" s="111">
        <f>E40+E39</f>
        <v>7974.9</v>
      </c>
    </row>
    <row r="39" spans="1:5" s="112" customFormat="1" x14ac:dyDescent="0.25">
      <c r="A39" s="113" t="s">
        <v>411</v>
      </c>
      <c r="B39" s="114">
        <v>5</v>
      </c>
      <c r="C39" s="114">
        <v>1</v>
      </c>
      <c r="D39" s="115">
        <v>3.9</v>
      </c>
      <c r="E39" s="115">
        <v>3.9</v>
      </c>
    </row>
    <row r="40" spans="1:5" x14ac:dyDescent="0.25">
      <c r="A40" s="113" t="s">
        <v>659</v>
      </c>
      <c r="B40" s="114">
        <v>5</v>
      </c>
      <c r="C40" s="114">
        <v>5</v>
      </c>
      <c r="D40" s="115">
        <v>8000</v>
      </c>
      <c r="E40" s="115">
        <v>7971</v>
      </c>
    </row>
    <row r="41" spans="1:5" s="112" customFormat="1" x14ac:dyDescent="0.25">
      <c r="A41" s="109" t="s">
        <v>140</v>
      </c>
      <c r="B41" s="110">
        <v>7</v>
      </c>
      <c r="C41" s="110"/>
      <c r="D41" s="111">
        <f>D42+D43+D44+D45+D46+D47</f>
        <v>835885.2</v>
      </c>
      <c r="E41" s="111">
        <f>E42+E43+E44+E45+E46+E47</f>
        <v>760926.1</v>
      </c>
    </row>
    <row r="42" spans="1:5" x14ac:dyDescent="0.25">
      <c r="A42" s="113" t="s">
        <v>223</v>
      </c>
      <c r="B42" s="114">
        <v>7</v>
      </c>
      <c r="C42" s="114">
        <v>1</v>
      </c>
      <c r="D42" s="115">
        <v>219386.1</v>
      </c>
      <c r="E42" s="115">
        <v>195464.8</v>
      </c>
    </row>
    <row r="43" spans="1:5" x14ac:dyDescent="0.25">
      <c r="A43" s="113" t="s">
        <v>244</v>
      </c>
      <c r="B43" s="114">
        <v>7</v>
      </c>
      <c r="C43" s="114">
        <v>2</v>
      </c>
      <c r="D43" s="115">
        <f>552240.1-11259.3-711</f>
        <v>540269.79999999993</v>
      </c>
      <c r="E43" s="115">
        <f>508973.3-11259.3-701</f>
        <v>497013</v>
      </c>
    </row>
    <row r="44" spans="1:5" x14ac:dyDescent="0.25">
      <c r="A44" s="113" t="s">
        <v>141</v>
      </c>
      <c r="B44" s="114">
        <v>7</v>
      </c>
      <c r="C44" s="114">
        <v>3</v>
      </c>
      <c r="D44" s="115">
        <v>59811.4</v>
      </c>
      <c r="E44" s="115">
        <v>52184.7</v>
      </c>
    </row>
    <row r="45" spans="1:5" ht="31.5" x14ac:dyDescent="0.25">
      <c r="A45" s="113" t="s">
        <v>168</v>
      </c>
      <c r="B45" s="114">
        <v>7</v>
      </c>
      <c r="C45" s="114">
        <v>5</v>
      </c>
      <c r="D45" s="115">
        <v>305.60000000000002</v>
      </c>
      <c r="E45" s="115">
        <v>299.39999999999998</v>
      </c>
    </row>
    <row r="46" spans="1:5" x14ac:dyDescent="0.25">
      <c r="A46" s="113" t="s">
        <v>300</v>
      </c>
      <c r="B46" s="114">
        <v>7</v>
      </c>
      <c r="C46" s="114">
        <v>7</v>
      </c>
      <c r="D46" s="115">
        <v>2937.9</v>
      </c>
      <c r="E46" s="115">
        <v>2876.6</v>
      </c>
    </row>
    <row r="47" spans="1:5" x14ac:dyDescent="0.25">
      <c r="A47" s="113" t="s">
        <v>306</v>
      </c>
      <c r="B47" s="114">
        <v>7</v>
      </c>
      <c r="C47" s="114">
        <v>9</v>
      </c>
      <c r="D47" s="115">
        <v>13174.4</v>
      </c>
      <c r="E47" s="115">
        <v>13087.6</v>
      </c>
    </row>
    <row r="48" spans="1:5" s="112" customFormat="1" x14ac:dyDescent="0.25">
      <c r="A48" s="109" t="s">
        <v>176</v>
      </c>
      <c r="B48" s="110">
        <v>8</v>
      </c>
      <c r="C48" s="110"/>
      <c r="D48" s="111">
        <f>D49+D50</f>
        <v>33553.700000000004</v>
      </c>
      <c r="E48" s="111">
        <f>E49+E50</f>
        <v>33333.800000000003</v>
      </c>
    </row>
    <row r="49" spans="1:5" x14ac:dyDescent="0.25">
      <c r="A49" s="113" t="s">
        <v>177</v>
      </c>
      <c r="B49" s="114">
        <v>8</v>
      </c>
      <c r="C49" s="114">
        <v>1</v>
      </c>
      <c r="D49" s="115">
        <v>31969.9</v>
      </c>
      <c r="E49" s="115">
        <v>31767.9</v>
      </c>
    </row>
    <row r="50" spans="1:5" x14ac:dyDescent="0.25">
      <c r="A50" s="113" t="s">
        <v>214</v>
      </c>
      <c r="B50" s="114">
        <v>8</v>
      </c>
      <c r="C50" s="114">
        <v>4</v>
      </c>
      <c r="D50" s="115">
        <v>1583.8</v>
      </c>
      <c r="E50" s="115">
        <v>1565.9</v>
      </c>
    </row>
    <row r="51" spans="1:5" s="112" customFormat="1" x14ac:dyDescent="0.25">
      <c r="A51" s="109" t="s">
        <v>576</v>
      </c>
      <c r="B51" s="110">
        <v>9</v>
      </c>
      <c r="C51" s="110"/>
      <c r="D51" s="111">
        <f>D52</f>
        <v>144.19999999999999</v>
      </c>
      <c r="E51" s="111">
        <f>E52</f>
        <v>99</v>
      </c>
    </row>
    <row r="52" spans="1:5" x14ac:dyDescent="0.25">
      <c r="A52" s="113" t="s">
        <v>577</v>
      </c>
      <c r="B52" s="114">
        <v>9</v>
      </c>
      <c r="C52" s="114">
        <v>9</v>
      </c>
      <c r="D52" s="115">
        <v>144.19999999999999</v>
      </c>
      <c r="E52" s="115">
        <v>99</v>
      </c>
    </row>
    <row r="53" spans="1:5" s="112" customFormat="1" x14ac:dyDescent="0.25">
      <c r="A53" s="109" t="s">
        <v>324</v>
      </c>
      <c r="B53" s="110">
        <v>10</v>
      </c>
      <c r="C53" s="110"/>
      <c r="D53" s="111">
        <f>D54+D55+D56+D57</f>
        <v>32372.1</v>
      </c>
      <c r="E53" s="111">
        <f>E54+E55+E56+E57</f>
        <v>32372.1</v>
      </c>
    </row>
    <row r="54" spans="1:5" x14ac:dyDescent="0.25">
      <c r="A54" s="113" t="s">
        <v>588</v>
      </c>
      <c r="B54" s="114">
        <v>10</v>
      </c>
      <c r="C54" s="114">
        <v>1</v>
      </c>
      <c r="D54" s="115">
        <v>6901.5</v>
      </c>
      <c r="E54" s="115">
        <v>6901.5</v>
      </c>
    </row>
    <row r="55" spans="1:5" x14ac:dyDescent="0.25">
      <c r="A55" s="113" t="s">
        <v>593</v>
      </c>
      <c r="B55" s="114">
        <v>10</v>
      </c>
      <c r="C55" s="114">
        <v>3</v>
      </c>
      <c r="D55" s="115">
        <v>9717</v>
      </c>
      <c r="E55" s="115">
        <v>9717</v>
      </c>
    </row>
    <row r="56" spans="1:5" x14ac:dyDescent="0.25">
      <c r="A56" s="113" t="s">
        <v>325</v>
      </c>
      <c r="B56" s="114">
        <v>10</v>
      </c>
      <c r="C56" s="114">
        <v>4</v>
      </c>
      <c r="D56" s="115">
        <v>15648.6</v>
      </c>
      <c r="E56" s="115">
        <v>15648.6</v>
      </c>
    </row>
    <row r="57" spans="1:5" x14ac:dyDescent="0.25">
      <c r="A57" s="113" t="s">
        <v>602</v>
      </c>
      <c r="B57" s="114">
        <v>10</v>
      </c>
      <c r="C57" s="114">
        <v>6</v>
      </c>
      <c r="D57" s="115">
        <v>105</v>
      </c>
      <c r="E57" s="115">
        <v>105</v>
      </c>
    </row>
    <row r="58" spans="1:5" s="112" customFormat="1" x14ac:dyDescent="0.25">
      <c r="A58" s="109" t="s">
        <v>623</v>
      </c>
      <c r="B58" s="110">
        <v>11</v>
      </c>
      <c r="C58" s="110"/>
      <c r="D58" s="111">
        <f>D59</f>
        <v>12500</v>
      </c>
      <c r="E58" s="111">
        <f>E59</f>
        <v>500</v>
      </c>
    </row>
    <row r="59" spans="1:5" x14ac:dyDescent="0.25">
      <c r="A59" s="113" t="s">
        <v>624</v>
      </c>
      <c r="B59" s="114">
        <v>11</v>
      </c>
      <c r="C59" s="114">
        <v>1</v>
      </c>
      <c r="D59" s="115">
        <v>12500</v>
      </c>
      <c r="E59" s="115">
        <v>500</v>
      </c>
    </row>
    <row r="60" spans="1:5" s="112" customFormat="1" x14ac:dyDescent="0.25">
      <c r="A60" s="109" t="s">
        <v>414</v>
      </c>
      <c r="B60" s="110">
        <v>12</v>
      </c>
      <c r="C60" s="110"/>
      <c r="D60" s="111">
        <f>D61</f>
        <v>3458</v>
      </c>
      <c r="E60" s="111">
        <f>E61</f>
        <v>3320</v>
      </c>
    </row>
    <row r="61" spans="1:5" x14ac:dyDescent="0.25">
      <c r="A61" s="113" t="s">
        <v>415</v>
      </c>
      <c r="B61" s="114">
        <v>12</v>
      </c>
      <c r="C61" s="114">
        <v>2</v>
      </c>
      <c r="D61" s="115">
        <v>3458</v>
      </c>
      <c r="E61" s="115">
        <v>3320</v>
      </c>
    </row>
    <row r="62" spans="1:5" s="112" customFormat="1" ht="31.5" x14ac:dyDescent="0.25">
      <c r="A62" s="109" t="s">
        <v>351</v>
      </c>
      <c r="B62" s="110">
        <v>13</v>
      </c>
      <c r="C62" s="110"/>
      <c r="D62" s="111">
        <f>D63</f>
        <v>79.7</v>
      </c>
      <c r="E62" s="111">
        <f>E63</f>
        <v>101.8</v>
      </c>
    </row>
    <row r="63" spans="1:5" ht="15" customHeight="1" x14ac:dyDescent="0.25">
      <c r="A63" s="113" t="s">
        <v>352</v>
      </c>
      <c r="B63" s="114">
        <v>13</v>
      </c>
      <c r="C63" s="114">
        <v>1</v>
      </c>
      <c r="D63" s="115">
        <v>79.7</v>
      </c>
      <c r="E63" s="115">
        <v>101.8</v>
      </c>
    </row>
    <row r="64" spans="1:5" s="112" customFormat="1" ht="47.25" x14ac:dyDescent="0.25">
      <c r="A64" s="109" t="s">
        <v>359</v>
      </c>
      <c r="B64" s="110">
        <v>14</v>
      </c>
      <c r="C64" s="110"/>
      <c r="D64" s="111">
        <f>D65+D66</f>
        <v>107789.4</v>
      </c>
      <c r="E64" s="111">
        <f>E65+E66</f>
        <v>102270</v>
      </c>
    </row>
    <row r="65" spans="1:5" ht="31.5" x14ac:dyDescent="0.25">
      <c r="A65" s="113" t="s">
        <v>360</v>
      </c>
      <c r="B65" s="114">
        <v>14</v>
      </c>
      <c r="C65" s="114">
        <v>1</v>
      </c>
      <c r="D65" s="115">
        <v>90791</v>
      </c>
      <c r="E65" s="115">
        <v>85022.1</v>
      </c>
    </row>
    <row r="66" spans="1:5" x14ac:dyDescent="0.25">
      <c r="A66" s="113" t="s">
        <v>371</v>
      </c>
      <c r="B66" s="114">
        <v>14</v>
      </c>
      <c r="C66" s="114">
        <v>3</v>
      </c>
      <c r="D66" s="115">
        <v>16998.400000000001</v>
      </c>
      <c r="E66" s="115">
        <v>17247.900000000001</v>
      </c>
    </row>
    <row r="67" spans="1:5" x14ac:dyDescent="0.25">
      <c r="A67" s="218" t="s">
        <v>701</v>
      </c>
      <c r="B67" s="219"/>
      <c r="C67" s="220"/>
      <c r="D67" s="111">
        <f>D22+D30+D32+D34+D38+D41+D48+D51+D53+D58+D60+D64+D62</f>
        <v>1164610.4999999998</v>
      </c>
      <c r="E67" s="111">
        <f>E22+E30+E32+E34+E38+E41+E48+E51+E53+E58+E60+E64+E62</f>
        <v>1071560.1000000001</v>
      </c>
    </row>
    <row r="68" spans="1:5" ht="25.5" customHeight="1" x14ac:dyDescent="0.25">
      <c r="A68" s="116"/>
      <c r="B68" s="117"/>
      <c r="C68" s="117"/>
      <c r="D68" s="106"/>
      <c r="E68" s="106"/>
    </row>
    <row r="69" spans="1:5" ht="13.15" customHeight="1" x14ac:dyDescent="0.25">
      <c r="A69" s="118" t="s">
        <v>702</v>
      </c>
      <c r="B69" s="119"/>
      <c r="C69" s="124"/>
      <c r="D69" s="212" t="s">
        <v>0</v>
      </c>
      <c r="E69" s="212"/>
    </row>
  </sheetData>
  <autoFilter ref="A21:I67" xr:uid="{00000000-0009-0000-0000-000005000000}"/>
  <mergeCells count="6">
    <mergeCell ref="D69:E69"/>
    <mergeCell ref="A16:E16"/>
    <mergeCell ref="A19:A20"/>
    <mergeCell ref="B19:C19"/>
    <mergeCell ref="D19:E19"/>
    <mergeCell ref="A67:C67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1"/>
  <sheetViews>
    <sheetView showGridLines="0" workbookViewId="0">
      <selection activeCell="J667" sqref="J667"/>
    </sheetView>
  </sheetViews>
  <sheetFormatPr defaultColWidth="9.140625" defaultRowHeight="15.75" x14ac:dyDescent="0.25"/>
  <cols>
    <col min="1" max="1" width="63.5703125" style="70" customWidth="1"/>
    <col min="2" max="2" width="5.7109375" style="80" customWidth="1"/>
    <col min="3" max="3" width="7.140625" style="80" customWidth="1"/>
    <col min="4" max="4" width="10" style="80" customWidth="1"/>
    <col min="5" max="5" width="12.5703125" style="80" customWidth="1"/>
    <col min="6" max="6" width="8.28515625" style="80" customWidth="1"/>
    <col min="7" max="7" width="11.5703125" style="70" customWidth="1"/>
    <col min="8" max="234" width="9.140625" style="70" customWidth="1"/>
    <col min="235" max="254" width="9.140625" style="70"/>
    <col min="255" max="255" width="9.140625" style="70" customWidth="1"/>
    <col min="256" max="256" width="5.7109375" style="70" customWidth="1"/>
    <col min="257" max="257" width="7.140625" style="70" customWidth="1"/>
    <col min="258" max="258" width="5.7109375" style="70" customWidth="1"/>
    <col min="259" max="259" width="9.85546875" style="70" customWidth="1"/>
    <col min="260" max="260" width="5.7109375" style="70" customWidth="1"/>
    <col min="261" max="261" width="14" style="70" customWidth="1"/>
    <col min="262" max="262" width="12.42578125" style="70" customWidth="1"/>
    <col min="263" max="263" width="12.140625" style="70" customWidth="1"/>
    <col min="264" max="490" width="9.140625" style="70" customWidth="1"/>
    <col min="491" max="510" width="9.140625" style="70"/>
    <col min="511" max="511" width="9.140625" style="70" customWidth="1"/>
    <col min="512" max="512" width="5.7109375" style="70" customWidth="1"/>
    <col min="513" max="513" width="7.140625" style="70" customWidth="1"/>
    <col min="514" max="514" width="5.7109375" style="70" customWidth="1"/>
    <col min="515" max="515" width="9.85546875" style="70" customWidth="1"/>
    <col min="516" max="516" width="5.7109375" style="70" customWidth="1"/>
    <col min="517" max="517" width="14" style="70" customWidth="1"/>
    <col min="518" max="518" width="12.42578125" style="70" customWidth="1"/>
    <col min="519" max="519" width="12.140625" style="70" customWidth="1"/>
    <col min="520" max="746" width="9.140625" style="70" customWidth="1"/>
    <col min="747" max="766" width="9.140625" style="70"/>
    <col min="767" max="767" width="9.140625" style="70" customWidth="1"/>
    <col min="768" max="768" width="5.7109375" style="70" customWidth="1"/>
    <col min="769" max="769" width="7.140625" style="70" customWidth="1"/>
    <col min="770" max="770" width="5.7109375" style="70" customWidth="1"/>
    <col min="771" max="771" width="9.85546875" style="70" customWidth="1"/>
    <col min="772" max="772" width="5.7109375" style="70" customWidth="1"/>
    <col min="773" max="773" width="14" style="70" customWidth="1"/>
    <col min="774" max="774" width="12.42578125" style="70" customWidth="1"/>
    <col min="775" max="775" width="12.140625" style="70" customWidth="1"/>
    <col min="776" max="1002" width="9.140625" style="70" customWidth="1"/>
    <col min="1003" max="1022" width="9.140625" style="70"/>
    <col min="1023" max="1023" width="9.140625" style="70" customWidth="1"/>
    <col min="1024" max="1024" width="5.7109375" style="70" customWidth="1"/>
    <col min="1025" max="1025" width="7.140625" style="70" customWidth="1"/>
    <col min="1026" max="1026" width="5.7109375" style="70" customWidth="1"/>
    <col min="1027" max="1027" width="9.85546875" style="70" customWidth="1"/>
    <col min="1028" max="1028" width="5.7109375" style="70" customWidth="1"/>
    <col min="1029" max="1029" width="14" style="70" customWidth="1"/>
    <col min="1030" max="1030" width="12.42578125" style="70" customWidth="1"/>
    <col min="1031" max="1031" width="12.140625" style="70" customWidth="1"/>
    <col min="1032" max="1258" width="9.140625" style="70" customWidth="1"/>
    <col min="1259" max="1278" width="9.140625" style="70"/>
    <col min="1279" max="1279" width="9.140625" style="70" customWidth="1"/>
    <col min="1280" max="1280" width="5.7109375" style="70" customWidth="1"/>
    <col min="1281" max="1281" width="7.140625" style="70" customWidth="1"/>
    <col min="1282" max="1282" width="5.7109375" style="70" customWidth="1"/>
    <col min="1283" max="1283" width="9.85546875" style="70" customWidth="1"/>
    <col min="1284" max="1284" width="5.7109375" style="70" customWidth="1"/>
    <col min="1285" max="1285" width="14" style="70" customWidth="1"/>
    <col min="1286" max="1286" width="12.42578125" style="70" customWidth="1"/>
    <col min="1287" max="1287" width="12.140625" style="70" customWidth="1"/>
    <col min="1288" max="1514" width="9.140625" style="70" customWidth="1"/>
    <col min="1515" max="1534" width="9.140625" style="70"/>
    <col min="1535" max="1535" width="9.140625" style="70" customWidth="1"/>
    <col min="1536" max="1536" width="5.7109375" style="70" customWidth="1"/>
    <col min="1537" max="1537" width="7.140625" style="70" customWidth="1"/>
    <col min="1538" max="1538" width="5.7109375" style="70" customWidth="1"/>
    <col min="1539" max="1539" width="9.85546875" style="70" customWidth="1"/>
    <col min="1540" max="1540" width="5.7109375" style="70" customWidth="1"/>
    <col min="1541" max="1541" width="14" style="70" customWidth="1"/>
    <col min="1542" max="1542" width="12.42578125" style="70" customWidth="1"/>
    <col min="1543" max="1543" width="12.140625" style="70" customWidth="1"/>
    <col min="1544" max="1770" width="9.140625" style="70" customWidth="1"/>
    <col min="1771" max="1790" width="9.140625" style="70"/>
    <col min="1791" max="1791" width="9.140625" style="70" customWidth="1"/>
    <col min="1792" max="1792" width="5.7109375" style="70" customWidth="1"/>
    <col min="1793" max="1793" width="7.140625" style="70" customWidth="1"/>
    <col min="1794" max="1794" width="5.7109375" style="70" customWidth="1"/>
    <col min="1795" max="1795" width="9.85546875" style="70" customWidth="1"/>
    <col min="1796" max="1796" width="5.7109375" style="70" customWidth="1"/>
    <col min="1797" max="1797" width="14" style="70" customWidth="1"/>
    <col min="1798" max="1798" width="12.42578125" style="70" customWidth="1"/>
    <col min="1799" max="1799" width="12.140625" style="70" customWidth="1"/>
    <col min="1800" max="2026" width="9.140625" style="70" customWidth="1"/>
    <col min="2027" max="2046" width="9.140625" style="70"/>
    <col min="2047" max="2047" width="9.140625" style="70" customWidth="1"/>
    <col min="2048" max="2048" width="5.7109375" style="70" customWidth="1"/>
    <col min="2049" max="2049" width="7.140625" style="70" customWidth="1"/>
    <col min="2050" max="2050" width="5.7109375" style="70" customWidth="1"/>
    <col min="2051" max="2051" width="9.85546875" style="70" customWidth="1"/>
    <col min="2052" max="2052" width="5.7109375" style="70" customWidth="1"/>
    <col min="2053" max="2053" width="14" style="70" customWidth="1"/>
    <col min="2054" max="2054" width="12.42578125" style="70" customWidth="1"/>
    <col min="2055" max="2055" width="12.140625" style="70" customWidth="1"/>
    <col min="2056" max="2282" width="9.140625" style="70" customWidth="1"/>
    <col min="2283" max="2302" width="9.140625" style="70"/>
    <col min="2303" max="2303" width="9.140625" style="70" customWidth="1"/>
    <col min="2304" max="2304" width="5.7109375" style="70" customWidth="1"/>
    <col min="2305" max="2305" width="7.140625" style="70" customWidth="1"/>
    <col min="2306" max="2306" width="5.7109375" style="70" customWidth="1"/>
    <col min="2307" max="2307" width="9.85546875" style="70" customWidth="1"/>
    <col min="2308" max="2308" width="5.7109375" style="70" customWidth="1"/>
    <col min="2309" max="2309" width="14" style="70" customWidth="1"/>
    <col min="2310" max="2310" width="12.42578125" style="70" customWidth="1"/>
    <col min="2311" max="2311" width="12.140625" style="70" customWidth="1"/>
    <col min="2312" max="2538" width="9.140625" style="70" customWidth="1"/>
    <col min="2539" max="2558" width="9.140625" style="70"/>
    <col min="2559" max="2559" width="9.140625" style="70" customWidth="1"/>
    <col min="2560" max="2560" width="5.7109375" style="70" customWidth="1"/>
    <col min="2561" max="2561" width="7.140625" style="70" customWidth="1"/>
    <col min="2562" max="2562" width="5.7109375" style="70" customWidth="1"/>
    <col min="2563" max="2563" width="9.85546875" style="70" customWidth="1"/>
    <col min="2564" max="2564" width="5.7109375" style="70" customWidth="1"/>
    <col min="2565" max="2565" width="14" style="70" customWidth="1"/>
    <col min="2566" max="2566" width="12.42578125" style="70" customWidth="1"/>
    <col min="2567" max="2567" width="12.140625" style="70" customWidth="1"/>
    <col min="2568" max="2794" width="9.140625" style="70" customWidth="1"/>
    <col min="2795" max="2814" width="9.140625" style="70"/>
    <col min="2815" max="2815" width="9.140625" style="70" customWidth="1"/>
    <col min="2816" max="2816" width="5.7109375" style="70" customWidth="1"/>
    <col min="2817" max="2817" width="7.140625" style="70" customWidth="1"/>
    <col min="2818" max="2818" width="5.7109375" style="70" customWidth="1"/>
    <col min="2819" max="2819" width="9.85546875" style="70" customWidth="1"/>
    <col min="2820" max="2820" width="5.7109375" style="70" customWidth="1"/>
    <col min="2821" max="2821" width="14" style="70" customWidth="1"/>
    <col min="2822" max="2822" width="12.42578125" style="70" customWidth="1"/>
    <col min="2823" max="2823" width="12.140625" style="70" customWidth="1"/>
    <col min="2824" max="3050" width="9.140625" style="70" customWidth="1"/>
    <col min="3051" max="3070" width="9.140625" style="70"/>
    <col min="3071" max="3071" width="9.140625" style="70" customWidth="1"/>
    <col min="3072" max="3072" width="5.7109375" style="70" customWidth="1"/>
    <col min="3073" max="3073" width="7.140625" style="70" customWidth="1"/>
    <col min="3074" max="3074" width="5.7109375" style="70" customWidth="1"/>
    <col min="3075" max="3075" width="9.85546875" style="70" customWidth="1"/>
    <col min="3076" max="3076" width="5.7109375" style="70" customWidth="1"/>
    <col min="3077" max="3077" width="14" style="70" customWidth="1"/>
    <col min="3078" max="3078" width="12.42578125" style="70" customWidth="1"/>
    <col min="3079" max="3079" width="12.140625" style="70" customWidth="1"/>
    <col min="3080" max="3306" width="9.140625" style="70" customWidth="1"/>
    <col min="3307" max="3326" width="9.140625" style="70"/>
    <col min="3327" max="3327" width="9.140625" style="70" customWidth="1"/>
    <col min="3328" max="3328" width="5.7109375" style="70" customWidth="1"/>
    <col min="3329" max="3329" width="7.140625" style="70" customWidth="1"/>
    <col min="3330" max="3330" width="5.7109375" style="70" customWidth="1"/>
    <col min="3331" max="3331" width="9.85546875" style="70" customWidth="1"/>
    <col min="3332" max="3332" width="5.7109375" style="70" customWidth="1"/>
    <col min="3333" max="3333" width="14" style="70" customWidth="1"/>
    <col min="3334" max="3334" width="12.42578125" style="70" customWidth="1"/>
    <col min="3335" max="3335" width="12.140625" style="70" customWidth="1"/>
    <col min="3336" max="3562" width="9.140625" style="70" customWidth="1"/>
    <col min="3563" max="3582" width="9.140625" style="70"/>
    <col min="3583" max="3583" width="9.140625" style="70" customWidth="1"/>
    <col min="3584" max="3584" width="5.7109375" style="70" customWidth="1"/>
    <col min="3585" max="3585" width="7.140625" style="70" customWidth="1"/>
    <col min="3586" max="3586" width="5.7109375" style="70" customWidth="1"/>
    <col min="3587" max="3587" width="9.85546875" style="70" customWidth="1"/>
    <col min="3588" max="3588" width="5.7109375" style="70" customWidth="1"/>
    <col min="3589" max="3589" width="14" style="70" customWidth="1"/>
    <col min="3590" max="3590" width="12.42578125" style="70" customWidth="1"/>
    <col min="3591" max="3591" width="12.140625" style="70" customWidth="1"/>
    <col min="3592" max="3818" width="9.140625" style="70" customWidth="1"/>
    <col min="3819" max="3838" width="9.140625" style="70"/>
    <col min="3839" max="3839" width="9.140625" style="70" customWidth="1"/>
    <col min="3840" max="3840" width="5.7109375" style="70" customWidth="1"/>
    <col min="3841" max="3841" width="7.140625" style="70" customWidth="1"/>
    <col min="3842" max="3842" width="5.7109375" style="70" customWidth="1"/>
    <col min="3843" max="3843" width="9.85546875" style="70" customWidth="1"/>
    <col min="3844" max="3844" width="5.7109375" style="70" customWidth="1"/>
    <col min="3845" max="3845" width="14" style="70" customWidth="1"/>
    <col min="3846" max="3846" width="12.42578125" style="70" customWidth="1"/>
    <col min="3847" max="3847" width="12.140625" style="70" customWidth="1"/>
    <col min="3848" max="4074" width="9.140625" style="70" customWidth="1"/>
    <col min="4075" max="4094" width="9.140625" style="70"/>
    <col min="4095" max="4095" width="9.140625" style="70" customWidth="1"/>
    <col min="4096" max="4096" width="5.7109375" style="70" customWidth="1"/>
    <col min="4097" max="4097" width="7.140625" style="70" customWidth="1"/>
    <col min="4098" max="4098" width="5.7109375" style="70" customWidth="1"/>
    <col min="4099" max="4099" width="9.85546875" style="70" customWidth="1"/>
    <col min="4100" max="4100" width="5.7109375" style="70" customWidth="1"/>
    <col min="4101" max="4101" width="14" style="70" customWidth="1"/>
    <col min="4102" max="4102" width="12.42578125" style="70" customWidth="1"/>
    <col min="4103" max="4103" width="12.140625" style="70" customWidth="1"/>
    <col min="4104" max="4330" width="9.140625" style="70" customWidth="1"/>
    <col min="4331" max="4350" width="9.140625" style="70"/>
    <col min="4351" max="4351" width="9.140625" style="70" customWidth="1"/>
    <col min="4352" max="4352" width="5.7109375" style="70" customWidth="1"/>
    <col min="4353" max="4353" width="7.140625" style="70" customWidth="1"/>
    <col min="4354" max="4354" width="5.7109375" style="70" customWidth="1"/>
    <col min="4355" max="4355" width="9.85546875" style="70" customWidth="1"/>
    <col min="4356" max="4356" width="5.7109375" style="70" customWidth="1"/>
    <col min="4357" max="4357" width="14" style="70" customWidth="1"/>
    <col min="4358" max="4358" width="12.42578125" style="70" customWidth="1"/>
    <col min="4359" max="4359" width="12.140625" style="70" customWidth="1"/>
    <col min="4360" max="4586" width="9.140625" style="70" customWidth="1"/>
    <col min="4587" max="4606" width="9.140625" style="70"/>
    <col min="4607" max="4607" width="9.140625" style="70" customWidth="1"/>
    <col min="4608" max="4608" width="5.7109375" style="70" customWidth="1"/>
    <col min="4609" max="4609" width="7.140625" style="70" customWidth="1"/>
    <col min="4610" max="4610" width="5.7109375" style="70" customWidth="1"/>
    <col min="4611" max="4611" width="9.85546875" style="70" customWidth="1"/>
    <col min="4612" max="4612" width="5.7109375" style="70" customWidth="1"/>
    <col min="4613" max="4613" width="14" style="70" customWidth="1"/>
    <col min="4614" max="4614" width="12.42578125" style="70" customWidth="1"/>
    <col min="4615" max="4615" width="12.140625" style="70" customWidth="1"/>
    <col min="4616" max="4842" width="9.140625" style="70" customWidth="1"/>
    <col min="4843" max="4862" width="9.140625" style="70"/>
    <col min="4863" max="4863" width="9.140625" style="70" customWidth="1"/>
    <col min="4864" max="4864" width="5.7109375" style="70" customWidth="1"/>
    <col min="4865" max="4865" width="7.140625" style="70" customWidth="1"/>
    <col min="4866" max="4866" width="5.7109375" style="70" customWidth="1"/>
    <col min="4867" max="4867" width="9.85546875" style="70" customWidth="1"/>
    <col min="4868" max="4868" width="5.7109375" style="70" customWidth="1"/>
    <col min="4869" max="4869" width="14" style="70" customWidth="1"/>
    <col min="4870" max="4870" width="12.42578125" style="70" customWidth="1"/>
    <col min="4871" max="4871" width="12.140625" style="70" customWidth="1"/>
    <col min="4872" max="5098" width="9.140625" style="70" customWidth="1"/>
    <col min="5099" max="5118" width="9.140625" style="70"/>
    <col min="5119" max="5119" width="9.140625" style="70" customWidth="1"/>
    <col min="5120" max="5120" width="5.7109375" style="70" customWidth="1"/>
    <col min="5121" max="5121" width="7.140625" style="70" customWidth="1"/>
    <col min="5122" max="5122" width="5.7109375" style="70" customWidth="1"/>
    <col min="5123" max="5123" width="9.85546875" style="70" customWidth="1"/>
    <col min="5124" max="5124" width="5.7109375" style="70" customWidth="1"/>
    <col min="5125" max="5125" width="14" style="70" customWidth="1"/>
    <col min="5126" max="5126" width="12.42578125" style="70" customWidth="1"/>
    <col min="5127" max="5127" width="12.140625" style="70" customWidth="1"/>
    <col min="5128" max="5354" width="9.140625" style="70" customWidth="1"/>
    <col min="5355" max="5374" width="9.140625" style="70"/>
    <col min="5375" max="5375" width="9.140625" style="70" customWidth="1"/>
    <col min="5376" max="5376" width="5.7109375" style="70" customWidth="1"/>
    <col min="5377" max="5377" width="7.140625" style="70" customWidth="1"/>
    <col min="5378" max="5378" width="5.7109375" style="70" customWidth="1"/>
    <col min="5379" max="5379" width="9.85546875" style="70" customWidth="1"/>
    <col min="5380" max="5380" width="5.7109375" style="70" customWidth="1"/>
    <col min="5381" max="5381" width="14" style="70" customWidth="1"/>
    <col min="5382" max="5382" width="12.42578125" style="70" customWidth="1"/>
    <col min="5383" max="5383" width="12.140625" style="70" customWidth="1"/>
    <col min="5384" max="5610" width="9.140625" style="70" customWidth="1"/>
    <col min="5611" max="5630" width="9.140625" style="70"/>
    <col min="5631" max="5631" width="9.140625" style="70" customWidth="1"/>
    <col min="5632" max="5632" width="5.7109375" style="70" customWidth="1"/>
    <col min="5633" max="5633" width="7.140625" style="70" customWidth="1"/>
    <col min="5634" max="5634" width="5.7109375" style="70" customWidth="1"/>
    <col min="5635" max="5635" width="9.85546875" style="70" customWidth="1"/>
    <col min="5636" max="5636" width="5.7109375" style="70" customWidth="1"/>
    <col min="5637" max="5637" width="14" style="70" customWidth="1"/>
    <col min="5638" max="5638" width="12.42578125" style="70" customWidth="1"/>
    <col min="5639" max="5639" width="12.140625" style="70" customWidth="1"/>
    <col min="5640" max="5866" width="9.140625" style="70" customWidth="1"/>
    <col min="5867" max="5886" width="9.140625" style="70"/>
    <col min="5887" max="5887" width="9.140625" style="70" customWidth="1"/>
    <col min="5888" max="5888" width="5.7109375" style="70" customWidth="1"/>
    <col min="5889" max="5889" width="7.140625" style="70" customWidth="1"/>
    <col min="5890" max="5890" width="5.7109375" style="70" customWidth="1"/>
    <col min="5891" max="5891" width="9.85546875" style="70" customWidth="1"/>
    <col min="5892" max="5892" width="5.7109375" style="70" customWidth="1"/>
    <col min="5893" max="5893" width="14" style="70" customWidth="1"/>
    <col min="5894" max="5894" width="12.42578125" style="70" customWidth="1"/>
    <col min="5895" max="5895" width="12.140625" style="70" customWidth="1"/>
    <col min="5896" max="6122" width="9.140625" style="70" customWidth="1"/>
    <col min="6123" max="6142" width="9.140625" style="70"/>
    <col min="6143" max="6143" width="9.140625" style="70" customWidth="1"/>
    <col min="6144" max="6144" width="5.7109375" style="70" customWidth="1"/>
    <col min="6145" max="6145" width="7.140625" style="70" customWidth="1"/>
    <col min="6146" max="6146" width="5.7109375" style="70" customWidth="1"/>
    <col min="6147" max="6147" width="9.85546875" style="70" customWidth="1"/>
    <col min="6148" max="6148" width="5.7109375" style="70" customWidth="1"/>
    <col min="6149" max="6149" width="14" style="70" customWidth="1"/>
    <col min="6150" max="6150" width="12.42578125" style="70" customWidth="1"/>
    <col min="6151" max="6151" width="12.140625" style="70" customWidth="1"/>
    <col min="6152" max="6378" width="9.140625" style="70" customWidth="1"/>
    <col min="6379" max="6398" width="9.140625" style="70"/>
    <col min="6399" max="6399" width="9.140625" style="70" customWidth="1"/>
    <col min="6400" max="6400" width="5.7109375" style="70" customWidth="1"/>
    <col min="6401" max="6401" width="7.140625" style="70" customWidth="1"/>
    <col min="6402" max="6402" width="5.7109375" style="70" customWidth="1"/>
    <col min="6403" max="6403" width="9.85546875" style="70" customWidth="1"/>
    <col min="6404" max="6404" width="5.7109375" style="70" customWidth="1"/>
    <col min="6405" max="6405" width="14" style="70" customWidth="1"/>
    <col min="6406" max="6406" width="12.42578125" style="70" customWidth="1"/>
    <col min="6407" max="6407" width="12.140625" style="70" customWidth="1"/>
    <col min="6408" max="6634" width="9.140625" style="70" customWidth="1"/>
    <col min="6635" max="6654" width="9.140625" style="70"/>
    <col min="6655" max="6655" width="9.140625" style="70" customWidth="1"/>
    <col min="6656" max="6656" width="5.7109375" style="70" customWidth="1"/>
    <col min="6657" max="6657" width="7.140625" style="70" customWidth="1"/>
    <col min="6658" max="6658" width="5.7109375" style="70" customWidth="1"/>
    <col min="6659" max="6659" width="9.85546875" style="70" customWidth="1"/>
    <col min="6660" max="6660" width="5.7109375" style="70" customWidth="1"/>
    <col min="6661" max="6661" width="14" style="70" customWidth="1"/>
    <col min="6662" max="6662" width="12.42578125" style="70" customWidth="1"/>
    <col min="6663" max="6663" width="12.140625" style="70" customWidth="1"/>
    <col min="6664" max="6890" width="9.140625" style="70" customWidth="1"/>
    <col min="6891" max="6910" width="9.140625" style="70"/>
    <col min="6911" max="6911" width="9.140625" style="70" customWidth="1"/>
    <col min="6912" max="6912" width="5.7109375" style="70" customWidth="1"/>
    <col min="6913" max="6913" width="7.140625" style="70" customWidth="1"/>
    <col min="6914" max="6914" width="5.7109375" style="70" customWidth="1"/>
    <col min="6915" max="6915" width="9.85546875" style="70" customWidth="1"/>
    <col min="6916" max="6916" width="5.7109375" style="70" customWidth="1"/>
    <col min="6917" max="6917" width="14" style="70" customWidth="1"/>
    <col min="6918" max="6918" width="12.42578125" style="70" customWidth="1"/>
    <col min="6919" max="6919" width="12.140625" style="70" customWidth="1"/>
    <col min="6920" max="7146" width="9.140625" style="70" customWidth="1"/>
    <col min="7147" max="7166" width="9.140625" style="70"/>
    <col min="7167" max="7167" width="9.140625" style="70" customWidth="1"/>
    <col min="7168" max="7168" width="5.7109375" style="70" customWidth="1"/>
    <col min="7169" max="7169" width="7.140625" style="70" customWidth="1"/>
    <col min="7170" max="7170" width="5.7109375" style="70" customWidth="1"/>
    <col min="7171" max="7171" width="9.85546875" style="70" customWidth="1"/>
    <col min="7172" max="7172" width="5.7109375" style="70" customWidth="1"/>
    <col min="7173" max="7173" width="14" style="70" customWidth="1"/>
    <col min="7174" max="7174" width="12.42578125" style="70" customWidth="1"/>
    <col min="7175" max="7175" width="12.140625" style="70" customWidth="1"/>
    <col min="7176" max="7402" width="9.140625" style="70" customWidth="1"/>
    <col min="7403" max="7422" width="9.140625" style="70"/>
    <col min="7423" max="7423" width="9.140625" style="70" customWidth="1"/>
    <col min="7424" max="7424" width="5.7109375" style="70" customWidth="1"/>
    <col min="7425" max="7425" width="7.140625" style="70" customWidth="1"/>
    <col min="7426" max="7426" width="5.7109375" style="70" customWidth="1"/>
    <col min="7427" max="7427" width="9.85546875" style="70" customWidth="1"/>
    <col min="7428" max="7428" width="5.7109375" style="70" customWidth="1"/>
    <col min="7429" max="7429" width="14" style="70" customWidth="1"/>
    <col min="7430" max="7430" width="12.42578125" style="70" customWidth="1"/>
    <col min="7431" max="7431" width="12.140625" style="70" customWidth="1"/>
    <col min="7432" max="7658" width="9.140625" style="70" customWidth="1"/>
    <col min="7659" max="7678" width="9.140625" style="70"/>
    <col min="7679" max="7679" width="9.140625" style="70" customWidth="1"/>
    <col min="7680" max="7680" width="5.7109375" style="70" customWidth="1"/>
    <col min="7681" max="7681" width="7.140625" style="70" customWidth="1"/>
    <col min="7682" max="7682" width="5.7109375" style="70" customWidth="1"/>
    <col min="7683" max="7683" width="9.85546875" style="70" customWidth="1"/>
    <col min="7684" max="7684" width="5.7109375" style="70" customWidth="1"/>
    <col min="7685" max="7685" width="14" style="70" customWidth="1"/>
    <col min="7686" max="7686" width="12.42578125" style="70" customWidth="1"/>
    <col min="7687" max="7687" width="12.140625" style="70" customWidth="1"/>
    <col min="7688" max="7914" width="9.140625" style="70" customWidth="1"/>
    <col min="7915" max="7934" width="9.140625" style="70"/>
    <col min="7935" max="7935" width="9.140625" style="70" customWidth="1"/>
    <col min="7936" max="7936" width="5.7109375" style="70" customWidth="1"/>
    <col min="7937" max="7937" width="7.140625" style="70" customWidth="1"/>
    <col min="7938" max="7938" width="5.7109375" style="70" customWidth="1"/>
    <col min="7939" max="7939" width="9.85546875" style="70" customWidth="1"/>
    <col min="7940" max="7940" width="5.7109375" style="70" customWidth="1"/>
    <col min="7941" max="7941" width="14" style="70" customWidth="1"/>
    <col min="7942" max="7942" width="12.42578125" style="70" customWidth="1"/>
    <col min="7943" max="7943" width="12.140625" style="70" customWidth="1"/>
    <col min="7944" max="8170" width="9.140625" style="70" customWidth="1"/>
    <col min="8171" max="8190" width="9.140625" style="70"/>
    <col min="8191" max="8191" width="9.140625" style="70" customWidth="1"/>
    <col min="8192" max="8192" width="5.7109375" style="70" customWidth="1"/>
    <col min="8193" max="8193" width="7.140625" style="70" customWidth="1"/>
    <col min="8194" max="8194" width="5.7109375" style="70" customWidth="1"/>
    <col min="8195" max="8195" width="9.85546875" style="70" customWidth="1"/>
    <col min="8196" max="8196" width="5.7109375" style="70" customWidth="1"/>
    <col min="8197" max="8197" width="14" style="70" customWidth="1"/>
    <col min="8198" max="8198" width="12.42578125" style="70" customWidth="1"/>
    <col min="8199" max="8199" width="12.140625" style="70" customWidth="1"/>
    <col min="8200" max="8426" width="9.140625" style="70" customWidth="1"/>
    <col min="8427" max="8446" width="9.140625" style="70"/>
    <col min="8447" max="8447" width="9.140625" style="70" customWidth="1"/>
    <col min="8448" max="8448" width="5.7109375" style="70" customWidth="1"/>
    <col min="8449" max="8449" width="7.140625" style="70" customWidth="1"/>
    <col min="8450" max="8450" width="5.7109375" style="70" customWidth="1"/>
    <col min="8451" max="8451" width="9.85546875" style="70" customWidth="1"/>
    <col min="8452" max="8452" width="5.7109375" style="70" customWidth="1"/>
    <col min="8453" max="8453" width="14" style="70" customWidth="1"/>
    <col min="8454" max="8454" width="12.42578125" style="70" customWidth="1"/>
    <col min="8455" max="8455" width="12.140625" style="70" customWidth="1"/>
    <col min="8456" max="8682" width="9.140625" style="70" customWidth="1"/>
    <col min="8683" max="8702" width="9.140625" style="70"/>
    <col min="8703" max="8703" width="9.140625" style="70" customWidth="1"/>
    <col min="8704" max="8704" width="5.7109375" style="70" customWidth="1"/>
    <col min="8705" max="8705" width="7.140625" style="70" customWidth="1"/>
    <col min="8706" max="8706" width="5.7109375" style="70" customWidth="1"/>
    <col min="8707" max="8707" width="9.85546875" style="70" customWidth="1"/>
    <col min="8708" max="8708" width="5.7109375" style="70" customWidth="1"/>
    <col min="8709" max="8709" width="14" style="70" customWidth="1"/>
    <col min="8710" max="8710" width="12.42578125" style="70" customWidth="1"/>
    <col min="8711" max="8711" width="12.140625" style="70" customWidth="1"/>
    <col min="8712" max="8938" width="9.140625" style="70" customWidth="1"/>
    <col min="8939" max="8958" width="9.140625" style="70"/>
    <col min="8959" max="8959" width="9.140625" style="70" customWidth="1"/>
    <col min="8960" max="8960" width="5.7109375" style="70" customWidth="1"/>
    <col min="8961" max="8961" width="7.140625" style="70" customWidth="1"/>
    <col min="8962" max="8962" width="5.7109375" style="70" customWidth="1"/>
    <col min="8963" max="8963" width="9.85546875" style="70" customWidth="1"/>
    <col min="8964" max="8964" width="5.7109375" style="70" customWidth="1"/>
    <col min="8965" max="8965" width="14" style="70" customWidth="1"/>
    <col min="8966" max="8966" width="12.42578125" style="70" customWidth="1"/>
    <col min="8967" max="8967" width="12.140625" style="70" customWidth="1"/>
    <col min="8968" max="9194" width="9.140625" style="70" customWidth="1"/>
    <col min="9195" max="9214" width="9.140625" style="70"/>
    <col min="9215" max="9215" width="9.140625" style="70" customWidth="1"/>
    <col min="9216" max="9216" width="5.7109375" style="70" customWidth="1"/>
    <col min="9217" max="9217" width="7.140625" style="70" customWidth="1"/>
    <col min="9218" max="9218" width="5.7109375" style="70" customWidth="1"/>
    <col min="9219" max="9219" width="9.85546875" style="70" customWidth="1"/>
    <col min="9220" max="9220" width="5.7109375" style="70" customWidth="1"/>
    <col min="9221" max="9221" width="14" style="70" customWidth="1"/>
    <col min="9222" max="9222" width="12.42578125" style="70" customWidth="1"/>
    <col min="9223" max="9223" width="12.140625" style="70" customWidth="1"/>
    <col min="9224" max="9450" width="9.140625" style="70" customWidth="1"/>
    <col min="9451" max="9470" width="9.140625" style="70"/>
    <col min="9471" max="9471" width="9.140625" style="70" customWidth="1"/>
    <col min="9472" max="9472" width="5.7109375" style="70" customWidth="1"/>
    <col min="9473" max="9473" width="7.140625" style="70" customWidth="1"/>
    <col min="9474" max="9474" width="5.7109375" style="70" customWidth="1"/>
    <col min="9475" max="9475" width="9.85546875" style="70" customWidth="1"/>
    <col min="9476" max="9476" width="5.7109375" style="70" customWidth="1"/>
    <col min="9477" max="9477" width="14" style="70" customWidth="1"/>
    <col min="9478" max="9478" width="12.42578125" style="70" customWidth="1"/>
    <col min="9479" max="9479" width="12.140625" style="70" customWidth="1"/>
    <col min="9480" max="9706" width="9.140625" style="70" customWidth="1"/>
    <col min="9707" max="9726" width="9.140625" style="70"/>
    <col min="9727" max="9727" width="9.140625" style="70" customWidth="1"/>
    <col min="9728" max="9728" width="5.7109375" style="70" customWidth="1"/>
    <col min="9729" max="9729" width="7.140625" style="70" customWidth="1"/>
    <col min="9730" max="9730" width="5.7109375" style="70" customWidth="1"/>
    <col min="9731" max="9731" width="9.85546875" style="70" customWidth="1"/>
    <col min="9732" max="9732" width="5.7109375" style="70" customWidth="1"/>
    <col min="9733" max="9733" width="14" style="70" customWidth="1"/>
    <col min="9734" max="9734" width="12.42578125" style="70" customWidth="1"/>
    <col min="9735" max="9735" width="12.140625" style="70" customWidth="1"/>
    <col min="9736" max="9962" width="9.140625" style="70" customWidth="1"/>
    <col min="9963" max="9982" width="9.140625" style="70"/>
    <col min="9983" max="9983" width="9.140625" style="70" customWidth="1"/>
    <col min="9984" max="9984" width="5.7109375" style="70" customWidth="1"/>
    <col min="9985" max="9985" width="7.140625" style="70" customWidth="1"/>
    <col min="9986" max="9986" width="5.7109375" style="70" customWidth="1"/>
    <col min="9987" max="9987" width="9.85546875" style="70" customWidth="1"/>
    <col min="9988" max="9988" width="5.7109375" style="70" customWidth="1"/>
    <col min="9989" max="9989" width="14" style="70" customWidth="1"/>
    <col min="9990" max="9990" width="12.42578125" style="70" customWidth="1"/>
    <col min="9991" max="9991" width="12.140625" style="70" customWidth="1"/>
    <col min="9992" max="10218" width="9.140625" style="70" customWidth="1"/>
    <col min="10219" max="10238" width="9.140625" style="70"/>
    <col min="10239" max="10239" width="9.140625" style="70" customWidth="1"/>
    <col min="10240" max="10240" width="5.7109375" style="70" customWidth="1"/>
    <col min="10241" max="10241" width="7.140625" style="70" customWidth="1"/>
    <col min="10242" max="10242" width="5.7109375" style="70" customWidth="1"/>
    <col min="10243" max="10243" width="9.85546875" style="70" customWidth="1"/>
    <col min="10244" max="10244" width="5.7109375" style="70" customWidth="1"/>
    <col min="10245" max="10245" width="14" style="70" customWidth="1"/>
    <col min="10246" max="10246" width="12.42578125" style="70" customWidth="1"/>
    <col min="10247" max="10247" width="12.140625" style="70" customWidth="1"/>
    <col min="10248" max="10474" width="9.140625" style="70" customWidth="1"/>
    <col min="10475" max="10494" width="9.140625" style="70"/>
    <col min="10495" max="10495" width="9.140625" style="70" customWidth="1"/>
    <col min="10496" max="10496" width="5.7109375" style="70" customWidth="1"/>
    <col min="10497" max="10497" width="7.140625" style="70" customWidth="1"/>
    <col min="10498" max="10498" width="5.7109375" style="70" customWidth="1"/>
    <col min="10499" max="10499" width="9.85546875" style="70" customWidth="1"/>
    <col min="10500" max="10500" width="5.7109375" style="70" customWidth="1"/>
    <col min="10501" max="10501" width="14" style="70" customWidth="1"/>
    <col min="10502" max="10502" width="12.42578125" style="70" customWidth="1"/>
    <col min="10503" max="10503" width="12.140625" style="70" customWidth="1"/>
    <col min="10504" max="10730" width="9.140625" style="70" customWidth="1"/>
    <col min="10731" max="10750" width="9.140625" style="70"/>
    <col min="10751" max="10751" width="9.140625" style="70" customWidth="1"/>
    <col min="10752" max="10752" width="5.7109375" style="70" customWidth="1"/>
    <col min="10753" max="10753" width="7.140625" style="70" customWidth="1"/>
    <col min="10754" max="10754" width="5.7109375" style="70" customWidth="1"/>
    <col min="10755" max="10755" width="9.85546875" style="70" customWidth="1"/>
    <col min="10756" max="10756" width="5.7109375" style="70" customWidth="1"/>
    <col min="10757" max="10757" width="14" style="70" customWidth="1"/>
    <col min="10758" max="10758" width="12.42578125" style="70" customWidth="1"/>
    <col min="10759" max="10759" width="12.140625" style="70" customWidth="1"/>
    <col min="10760" max="10986" width="9.140625" style="70" customWidth="1"/>
    <col min="10987" max="11006" width="9.140625" style="70"/>
    <col min="11007" max="11007" width="9.140625" style="70" customWidth="1"/>
    <col min="11008" max="11008" width="5.7109375" style="70" customWidth="1"/>
    <col min="11009" max="11009" width="7.140625" style="70" customWidth="1"/>
    <col min="11010" max="11010" width="5.7109375" style="70" customWidth="1"/>
    <col min="11011" max="11011" width="9.85546875" style="70" customWidth="1"/>
    <col min="11012" max="11012" width="5.7109375" style="70" customWidth="1"/>
    <col min="11013" max="11013" width="14" style="70" customWidth="1"/>
    <col min="11014" max="11014" width="12.42578125" style="70" customWidth="1"/>
    <col min="11015" max="11015" width="12.140625" style="70" customWidth="1"/>
    <col min="11016" max="11242" width="9.140625" style="70" customWidth="1"/>
    <col min="11243" max="11262" width="9.140625" style="70"/>
    <col min="11263" max="11263" width="9.140625" style="70" customWidth="1"/>
    <col min="11264" max="11264" width="5.7109375" style="70" customWidth="1"/>
    <col min="11265" max="11265" width="7.140625" style="70" customWidth="1"/>
    <col min="11266" max="11266" width="5.7109375" style="70" customWidth="1"/>
    <col min="11267" max="11267" width="9.85546875" style="70" customWidth="1"/>
    <col min="11268" max="11268" width="5.7109375" style="70" customWidth="1"/>
    <col min="11269" max="11269" width="14" style="70" customWidth="1"/>
    <col min="11270" max="11270" width="12.42578125" style="70" customWidth="1"/>
    <col min="11271" max="11271" width="12.140625" style="70" customWidth="1"/>
    <col min="11272" max="11498" width="9.140625" style="70" customWidth="1"/>
    <col min="11499" max="11518" width="9.140625" style="70"/>
    <col min="11519" max="11519" width="9.140625" style="70" customWidth="1"/>
    <col min="11520" max="11520" width="5.7109375" style="70" customWidth="1"/>
    <col min="11521" max="11521" width="7.140625" style="70" customWidth="1"/>
    <col min="11522" max="11522" width="5.7109375" style="70" customWidth="1"/>
    <col min="11523" max="11523" width="9.85546875" style="70" customWidth="1"/>
    <col min="11524" max="11524" width="5.7109375" style="70" customWidth="1"/>
    <col min="11525" max="11525" width="14" style="70" customWidth="1"/>
    <col min="11526" max="11526" width="12.42578125" style="70" customWidth="1"/>
    <col min="11527" max="11527" width="12.140625" style="70" customWidth="1"/>
    <col min="11528" max="11754" width="9.140625" style="70" customWidth="1"/>
    <col min="11755" max="11774" width="9.140625" style="70"/>
    <col min="11775" max="11775" width="9.140625" style="70" customWidth="1"/>
    <col min="11776" max="11776" width="5.7109375" style="70" customWidth="1"/>
    <col min="11777" max="11777" width="7.140625" style="70" customWidth="1"/>
    <col min="11778" max="11778" width="5.7109375" style="70" customWidth="1"/>
    <col min="11779" max="11779" width="9.85546875" style="70" customWidth="1"/>
    <col min="11780" max="11780" width="5.7109375" style="70" customWidth="1"/>
    <col min="11781" max="11781" width="14" style="70" customWidth="1"/>
    <col min="11782" max="11782" width="12.42578125" style="70" customWidth="1"/>
    <col min="11783" max="11783" width="12.140625" style="70" customWidth="1"/>
    <col min="11784" max="12010" width="9.140625" style="70" customWidth="1"/>
    <col min="12011" max="12030" width="9.140625" style="70"/>
    <col min="12031" max="12031" width="9.140625" style="70" customWidth="1"/>
    <col min="12032" max="12032" width="5.7109375" style="70" customWidth="1"/>
    <col min="12033" max="12033" width="7.140625" style="70" customWidth="1"/>
    <col min="12034" max="12034" width="5.7109375" style="70" customWidth="1"/>
    <col min="12035" max="12035" width="9.85546875" style="70" customWidth="1"/>
    <col min="12036" max="12036" width="5.7109375" style="70" customWidth="1"/>
    <col min="12037" max="12037" width="14" style="70" customWidth="1"/>
    <col min="12038" max="12038" width="12.42578125" style="70" customWidth="1"/>
    <col min="12039" max="12039" width="12.140625" style="70" customWidth="1"/>
    <col min="12040" max="12266" width="9.140625" style="70" customWidth="1"/>
    <col min="12267" max="12286" width="9.140625" style="70"/>
    <col min="12287" max="12287" width="9.140625" style="70" customWidth="1"/>
    <col min="12288" max="12288" width="5.7109375" style="70" customWidth="1"/>
    <col min="12289" max="12289" width="7.140625" style="70" customWidth="1"/>
    <col min="12290" max="12290" width="5.7109375" style="70" customWidth="1"/>
    <col min="12291" max="12291" width="9.85546875" style="70" customWidth="1"/>
    <col min="12292" max="12292" width="5.7109375" style="70" customWidth="1"/>
    <col min="12293" max="12293" width="14" style="70" customWidth="1"/>
    <col min="12294" max="12294" width="12.42578125" style="70" customWidth="1"/>
    <col min="12295" max="12295" width="12.140625" style="70" customWidth="1"/>
    <col min="12296" max="12522" width="9.140625" style="70" customWidth="1"/>
    <col min="12523" max="12542" width="9.140625" style="70"/>
    <col min="12543" max="12543" width="9.140625" style="70" customWidth="1"/>
    <col min="12544" max="12544" width="5.7109375" style="70" customWidth="1"/>
    <col min="12545" max="12545" width="7.140625" style="70" customWidth="1"/>
    <col min="12546" max="12546" width="5.7109375" style="70" customWidth="1"/>
    <col min="12547" max="12547" width="9.85546875" style="70" customWidth="1"/>
    <col min="12548" max="12548" width="5.7109375" style="70" customWidth="1"/>
    <col min="12549" max="12549" width="14" style="70" customWidth="1"/>
    <col min="12550" max="12550" width="12.42578125" style="70" customWidth="1"/>
    <col min="12551" max="12551" width="12.140625" style="70" customWidth="1"/>
    <col min="12552" max="12778" width="9.140625" style="70" customWidth="1"/>
    <col min="12779" max="12798" width="9.140625" style="70"/>
    <col min="12799" max="12799" width="9.140625" style="70" customWidth="1"/>
    <col min="12800" max="12800" width="5.7109375" style="70" customWidth="1"/>
    <col min="12801" max="12801" width="7.140625" style="70" customWidth="1"/>
    <col min="12802" max="12802" width="5.7109375" style="70" customWidth="1"/>
    <col min="12803" max="12803" width="9.85546875" style="70" customWidth="1"/>
    <col min="12804" max="12804" width="5.7109375" style="70" customWidth="1"/>
    <col min="12805" max="12805" width="14" style="70" customWidth="1"/>
    <col min="12806" max="12806" width="12.42578125" style="70" customWidth="1"/>
    <col min="12807" max="12807" width="12.140625" style="70" customWidth="1"/>
    <col min="12808" max="13034" width="9.140625" style="70" customWidth="1"/>
    <col min="13035" max="13054" width="9.140625" style="70"/>
    <col min="13055" max="13055" width="9.140625" style="70" customWidth="1"/>
    <col min="13056" max="13056" width="5.7109375" style="70" customWidth="1"/>
    <col min="13057" max="13057" width="7.140625" style="70" customWidth="1"/>
    <col min="13058" max="13058" width="5.7109375" style="70" customWidth="1"/>
    <col min="13059" max="13059" width="9.85546875" style="70" customWidth="1"/>
    <col min="13060" max="13060" width="5.7109375" style="70" customWidth="1"/>
    <col min="13061" max="13061" width="14" style="70" customWidth="1"/>
    <col min="13062" max="13062" width="12.42578125" style="70" customWidth="1"/>
    <col min="13063" max="13063" width="12.140625" style="70" customWidth="1"/>
    <col min="13064" max="13290" width="9.140625" style="70" customWidth="1"/>
    <col min="13291" max="13310" width="9.140625" style="70"/>
    <col min="13311" max="13311" width="9.140625" style="70" customWidth="1"/>
    <col min="13312" max="13312" width="5.7109375" style="70" customWidth="1"/>
    <col min="13313" max="13313" width="7.140625" style="70" customWidth="1"/>
    <col min="13314" max="13314" width="5.7109375" style="70" customWidth="1"/>
    <col min="13315" max="13315" width="9.85546875" style="70" customWidth="1"/>
    <col min="13316" max="13316" width="5.7109375" style="70" customWidth="1"/>
    <col min="13317" max="13317" width="14" style="70" customWidth="1"/>
    <col min="13318" max="13318" width="12.42578125" style="70" customWidth="1"/>
    <col min="13319" max="13319" width="12.140625" style="70" customWidth="1"/>
    <col min="13320" max="13546" width="9.140625" style="70" customWidth="1"/>
    <col min="13547" max="13566" width="9.140625" style="70"/>
    <col min="13567" max="13567" width="9.140625" style="70" customWidth="1"/>
    <col min="13568" max="13568" width="5.7109375" style="70" customWidth="1"/>
    <col min="13569" max="13569" width="7.140625" style="70" customWidth="1"/>
    <col min="13570" max="13570" width="5.7109375" style="70" customWidth="1"/>
    <col min="13571" max="13571" width="9.85546875" style="70" customWidth="1"/>
    <col min="13572" max="13572" width="5.7109375" style="70" customWidth="1"/>
    <col min="13573" max="13573" width="14" style="70" customWidth="1"/>
    <col min="13574" max="13574" width="12.42578125" style="70" customWidth="1"/>
    <col min="13575" max="13575" width="12.140625" style="70" customWidth="1"/>
    <col min="13576" max="13802" width="9.140625" style="70" customWidth="1"/>
    <col min="13803" max="13822" width="9.140625" style="70"/>
    <col min="13823" max="13823" width="9.140625" style="70" customWidth="1"/>
    <col min="13824" max="13824" width="5.7109375" style="70" customWidth="1"/>
    <col min="13825" max="13825" width="7.140625" style="70" customWidth="1"/>
    <col min="13826" max="13826" width="5.7109375" style="70" customWidth="1"/>
    <col min="13827" max="13827" width="9.85546875" style="70" customWidth="1"/>
    <col min="13828" max="13828" width="5.7109375" style="70" customWidth="1"/>
    <col min="13829" max="13829" width="14" style="70" customWidth="1"/>
    <col min="13830" max="13830" width="12.42578125" style="70" customWidth="1"/>
    <col min="13831" max="13831" width="12.140625" style="70" customWidth="1"/>
    <col min="13832" max="14058" width="9.140625" style="70" customWidth="1"/>
    <col min="14059" max="14078" width="9.140625" style="70"/>
    <col min="14079" max="14079" width="9.140625" style="70" customWidth="1"/>
    <col min="14080" max="14080" width="5.7109375" style="70" customWidth="1"/>
    <col min="14081" max="14081" width="7.140625" style="70" customWidth="1"/>
    <col min="14082" max="14082" width="5.7109375" style="70" customWidth="1"/>
    <col min="14083" max="14083" width="9.85546875" style="70" customWidth="1"/>
    <col min="14084" max="14084" width="5.7109375" style="70" customWidth="1"/>
    <col min="14085" max="14085" width="14" style="70" customWidth="1"/>
    <col min="14086" max="14086" width="12.42578125" style="70" customWidth="1"/>
    <col min="14087" max="14087" width="12.140625" style="70" customWidth="1"/>
    <col min="14088" max="14314" width="9.140625" style="70" customWidth="1"/>
    <col min="14315" max="14334" width="9.140625" style="70"/>
    <col min="14335" max="14335" width="9.140625" style="70" customWidth="1"/>
    <col min="14336" max="14336" width="5.7109375" style="70" customWidth="1"/>
    <col min="14337" max="14337" width="7.140625" style="70" customWidth="1"/>
    <col min="14338" max="14338" width="5.7109375" style="70" customWidth="1"/>
    <col min="14339" max="14339" width="9.85546875" style="70" customWidth="1"/>
    <col min="14340" max="14340" width="5.7109375" style="70" customWidth="1"/>
    <col min="14341" max="14341" width="14" style="70" customWidth="1"/>
    <col min="14342" max="14342" width="12.42578125" style="70" customWidth="1"/>
    <col min="14343" max="14343" width="12.140625" style="70" customWidth="1"/>
    <col min="14344" max="14570" width="9.140625" style="70" customWidth="1"/>
    <col min="14571" max="14590" width="9.140625" style="70"/>
    <col min="14591" max="14591" width="9.140625" style="70" customWidth="1"/>
    <col min="14592" max="14592" width="5.7109375" style="70" customWidth="1"/>
    <col min="14593" max="14593" width="7.140625" style="70" customWidth="1"/>
    <col min="14594" max="14594" width="5.7109375" style="70" customWidth="1"/>
    <col min="14595" max="14595" width="9.85546875" style="70" customWidth="1"/>
    <col min="14596" max="14596" width="5.7109375" style="70" customWidth="1"/>
    <col min="14597" max="14597" width="14" style="70" customWidth="1"/>
    <col min="14598" max="14598" width="12.42578125" style="70" customWidth="1"/>
    <col min="14599" max="14599" width="12.140625" style="70" customWidth="1"/>
    <col min="14600" max="14826" width="9.140625" style="70" customWidth="1"/>
    <col min="14827" max="14846" width="9.140625" style="70"/>
    <col min="14847" max="14847" width="9.140625" style="70" customWidth="1"/>
    <col min="14848" max="14848" width="5.7109375" style="70" customWidth="1"/>
    <col min="14849" max="14849" width="7.140625" style="70" customWidth="1"/>
    <col min="14850" max="14850" width="5.7109375" style="70" customWidth="1"/>
    <col min="14851" max="14851" width="9.85546875" style="70" customWidth="1"/>
    <col min="14852" max="14852" width="5.7109375" style="70" customWidth="1"/>
    <col min="14853" max="14853" width="14" style="70" customWidth="1"/>
    <col min="14854" max="14854" width="12.42578125" style="70" customWidth="1"/>
    <col min="14855" max="14855" width="12.140625" style="70" customWidth="1"/>
    <col min="14856" max="15082" width="9.140625" style="70" customWidth="1"/>
    <col min="15083" max="15102" width="9.140625" style="70"/>
    <col min="15103" max="15103" width="9.140625" style="70" customWidth="1"/>
    <col min="15104" max="15104" width="5.7109375" style="70" customWidth="1"/>
    <col min="15105" max="15105" width="7.140625" style="70" customWidth="1"/>
    <col min="15106" max="15106" width="5.7109375" style="70" customWidth="1"/>
    <col min="15107" max="15107" width="9.85546875" style="70" customWidth="1"/>
    <col min="15108" max="15108" width="5.7109375" style="70" customWidth="1"/>
    <col min="15109" max="15109" width="14" style="70" customWidth="1"/>
    <col min="15110" max="15110" width="12.42578125" style="70" customWidth="1"/>
    <col min="15111" max="15111" width="12.140625" style="70" customWidth="1"/>
    <col min="15112" max="15338" width="9.140625" style="70" customWidth="1"/>
    <col min="15339" max="15358" width="9.140625" style="70"/>
    <col min="15359" max="15359" width="9.140625" style="70" customWidth="1"/>
    <col min="15360" max="15360" width="5.7109375" style="70" customWidth="1"/>
    <col min="15361" max="15361" width="7.140625" style="70" customWidth="1"/>
    <col min="15362" max="15362" width="5.7109375" style="70" customWidth="1"/>
    <col min="15363" max="15363" width="9.85546875" style="70" customWidth="1"/>
    <col min="15364" max="15364" width="5.7109375" style="70" customWidth="1"/>
    <col min="15365" max="15365" width="14" style="70" customWidth="1"/>
    <col min="15366" max="15366" width="12.42578125" style="70" customWidth="1"/>
    <col min="15367" max="15367" width="12.140625" style="70" customWidth="1"/>
    <col min="15368" max="15594" width="9.140625" style="70" customWidth="1"/>
    <col min="15595" max="15614" width="9.140625" style="70"/>
    <col min="15615" max="15615" width="9.140625" style="70" customWidth="1"/>
    <col min="15616" max="15616" width="5.7109375" style="70" customWidth="1"/>
    <col min="15617" max="15617" width="7.140625" style="70" customWidth="1"/>
    <col min="15618" max="15618" width="5.7109375" style="70" customWidth="1"/>
    <col min="15619" max="15619" width="9.85546875" style="70" customWidth="1"/>
    <col min="15620" max="15620" width="5.7109375" style="70" customWidth="1"/>
    <col min="15621" max="15621" width="14" style="70" customWidth="1"/>
    <col min="15622" max="15622" width="12.42578125" style="70" customWidth="1"/>
    <col min="15623" max="15623" width="12.140625" style="70" customWidth="1"/>
    <col min="15624" max="15850" width="9.140625" style="70" customWidth="1"/>
    <col min="15851" max="15870" width="9.140625" style="70"/>
    <col min="15871" max="15871" width="9.140625" style="70" customWidth="1"/>
    <col min="15872" max="15872" width="5.7109375" style="70" customWidth="1"/>
    <col min="15873" max="15873" width="7.140625" style="70" customWidth="1"/>
    <col min="15874" max="15874" width="5.7109375" style="70" customWidth="1"/>
    <col min="15875" max="15875" width="9.85546875" style="70" customWidth="1"/>
    <col min="15876" max="15876" width="5.7109375" style="70" customWidth="1"/>
    <col min="15877" max="15877" width="14" style="70" customWidth="1"/>
    <col min="15878" max="15878" width="12.42578125" style="70" customWidth="1"/>
    <col min="15879" max="15879" width="12.140625" style="70" customWidth="1"/>
    <col min="15880" max="16106" width="9.140625" style="70" customWidth="1"/>
    <col min="16107" max="16126" width="9.140625" style="70"/>
    <col min="16127" max="16127" width="9.140625" style="70" customWidth="1"/>
    <col min="16128" max="16128" width="5.7109375" style="70" customWidth="1"/>
    <col min="16129" max="16129" width="7.140625" style="70" customWidth="1"/>
    <col min="16130" max="16130" width="5.7109375" style="70" customWidth="1"/>
    <col min="16131" max="16131" width="9.85546875" style="70" customWidth="1"/>
    <col min="16132" max="16132" width="5.7109375" style="70" customWidth="1"/>
    <col min="16133" max="16133" width="14" style="70" customWidth="1"/>
    <col min="16134" max="16134" width="12.42578125" style="70" customWidth="1"/>
    <col min="16135" max="16135" width="12.140625" style="70" customWidth="1"/>
    <col min="16136" max="16362" width="9.140625" style="70" customWidth="1"/>
    <col min="16363" max="16384" width="9.140625" style="70"/>
  </cols>
  <sheetData>
    <row r="1" spans="1:7" x14ac:dyDescent="0.25">
      <c r="E1" s="70"/>
      <c r="F1" s="70"/>
    </row>
    <row r="2" spans="1:7" x14ac:dyDescent="0.25">
      <c r="E2" s="70"/>
      <c r="F2" s="70"/>
    </row>
    <row r="3" spans="1:7" x14ac:dyDescent="0.25">
      <c r="E3" s="70"/>
      <c r="F3" s="70"/>
    </row>
    <row r="4" spans="1:7" x14ac:dyDescent="0.25">
      <c r="E4" s="70"/>
      <c r="F4" s="70"/>
    </row>
    <row r="5" spans="1:7" x14ac:dyDescent="0.25">
      <c r="E5" s="70"/>
      <c r="F5" s="70"/>
    </row>
    <row r="6" spans="1:7" x14ac:dyDescent="0.25">
      <c r="E6" s="70"/>
      <c r="F6" s="70"/>
    </row>
    <row r="7" spans="1:7" x14ac:dyDescent="0.25">
      <c r="E7" s="70"/>
      <c r="F7" s="70"/>
    </row>
    <row r="8" spans="1:7" x14ac:dyDescent="0.25">
      <c r="E8" s="70"/>
      <c r="F8" s="70"/>
    </row>
    <row r="9" spans="1:7" x14ac:dyDescent="0.25">
      <c r="E9" s="70"/>
      <c r="F9" s="70"/>
    </row>
    <row r="10" spans="1:7" x14ac:dyDescent="0.25">
      <c r="E10" s="70"/>
      <c r="F10" s="70"/>
    </row>
    <row r="11" spans="1:7" x14ac:dyDescent="0.25">
      <c r="E11" s="70"/>
      <c r="F11" s="70"/>
    </row>
    <row r="12" spans="1:7" x14ac:dyDescent="0.25">
      <c r="E12" s="70"/>
      <c r="F12" s="70"/>
    </row>
    <row r="13" spans="1:7" x14ac:dyDescent="0.25">
      <c r="E13" s="70"/>
      <c r="F13" s="70"/>
    </row>
    <row r="14" spans="1:7" ht="44.25" customHeight="1" x14ac:dyDescent="0.3">
      <c r="A14" s="205" t="s">
        <v>708</v>
      </c>
      <c r="B14" s="205"/>
      <c r="C14" s="205"/>
      <c r="D14" s="205"/>
      <c r="E14" s="205"/>
      <c r="F14" s="205"/>
      <c r="G14" s="205"/>
    </row>
    <row r="15" spans="1:7" ht="16.5" customHeight="1" x14ac:dyDescent="0.25">
      <c r="A15" s="71"/>
      <c r="B15" s="82"/>
      <c r="C15" s="82"/>
      <c r="D15" s="82"/>
      <c r="E15" s="82"/>
      <c r="F15" s="82"/>
      <c r="G15" s="69"/>
    </row>
    <row r="16" spans="1:7" x14ac:dyDescent="0.25">
      <c r="A16" s="214" t="s">
        <v>695</v>
      </c>
      <c r="B16" s="215" t="s">
        <v>696</v>
      </c>
      <c r="C16" s="215"/>
      <c r="D16" s="215"/>
      <c r="E16" s="215"/>
      <c r="F16" s="215"/>
      <c r="G16" s="214" t="s">
        <v>697</v>
      </c>
    </row>
    <row r="17" spans="1:7" ht="25.5" x14ac:dyDescent="0.25">
      <c r="A17" s="214"/>
      <c r="B17" s="94" t="s">
        <v>705</v>
      </c>
      <c r="C17" s="94" t="s">
        <v>706</v>
      </c>
      <c r="D17" s="94" t="s">
        <v>707</v>
      </c>
      <c r="E17" s="94" t="s">
        <v>698</v>
      </c>
      <c r="F17" s="94" t="s">
        <v>699</v>
      </c>
      <c r="G17" s="214"/>
    </row>
    <row r="18" spans="1:7" ht="12.75" customHeight="1" x14ac:dyDescent="0.25">
      <c r="A18" s="95">
        <v>1</v>
      </c>
      <c r="B18" s="95">
        <v>2</v>
      </c>
      <c r="C18" s="95">
        <v>3</v>
      </c>
      <c r="D18" s="95">
        <v>4</v>
      </c>
      <c r="E18" s="95">
        <v>5</v>
      </c>
      <c r="F18" s="95">
        <v>6</v>
      </c>
      <c r="G18" s="95">
        <v>7</v>
      </c>
    </row>
    <row r="19" spans="1:7" s="75" customFormat="1" ht="31.5" x14ac:dyDescent="0.25">
      <c r="A19" s="99" t="s">
        <v>138</v>
      </c>
      <c r="B19" s="100">
        <v>904</v>
      </c>
      <c r="C19" s="101">
        <v>0</v>
      </c>
      <c r="D19" s="101">
        <v>0</v>
      </c>
      <c r="E19" s="89" t="s">
        <v>139</v>
      </c>
      <c r="F19" s="90" t="s">
        <v>139</v>
      </c>
      <c r="G19" s="77">
        <v>57788.4</v>
      </c>
    </row>
    <row r="20" spans="1:7" x14ac:dyDescent="0.25">
      <c r="A20" s="96" t="s">
        <v>140</v>
      </c>
      <c r="B20" s="97">
        <v>904</v>
      </c>
      <c r="C20" s="98">
        <v>7</v>
      </c>
      <c r="D20" s="98">
        <v>0</v>
      </c>
      <c r="E20" s="85" t="s">
        <v>139</v>
      </c>
      <c r="F20" s="86" t="s">
        <v>139</v>
      </c>
      <c r="G20" s="79">
        <v>10291.299999999999</v>
      </c>
    </row>
    <row r="21" spans="1:7" x14ac:dyDescent="0.25">
      <c r="A21" s="96" t="s">
        <v>141</v>
      </c>
      <c r="B21" s="97">
        <v>904</v>
      </c>
      <c r="C21" s="98">
        <v>7</v>
      </c>
      <c r="D21" s="98">
        <v>3</v>
      </c>
      <c r="E21" s="85" t="s">
        <v>139</v>
      </c>
      <c r="F21" s="86" t="s">
        <v>139</v>
      </c>
      <c r="G21" s="79">
        <v>10271.299999999999</v>
      </c>
    </row>
    <row r="22" spans="1:7" ht="47.25" x14ac:dyDescent="0.25">
      <c r="A22" s="96" t="s">
        <v>142</v>
      </c>
      <c r="B22" s="97">
        <v>904</v>
      </c>
      <c r="C22" s="98">
        <v>7</v>
      </c>
      <c r="D22" s="98">
        <v>3</v>
      </c>
      <c r="E22" s="85" t="s">
        <v>143</v>
      </c>
      <c r="F22" s="86" t="s">
        <v>139</v>
      </c>
      <c r="G22" s="79">
        <v>10271.299999999999</v>
      </c>
    </row>
    <row r="23" spans="1:7" ht="47.25" x14ac:dyDescent="0.25">
      <c r="A23" s="96" t="s">
        <v>144</v>
      </c>
      <c r="B23" s="97">
        <v>904</v>
      </c>
      <c r="C23" s="98">
        <v>7</v>
      </c>
      <c r="D23" s="98">
        <v>3</v>
      </c>
      <c r="E23" s="85" t="s">
        <v>145</v>
      </c>
      <c r="F23" s="86" t="s">
        <v>139</v>
      </c>
      <c r="G23" s="79">
        <v>10271.299999999999</v>
      </c>
    </row>
    <row r="24" spans="1:7" ht="31.5" x14ac:dyDescent="0.25">
      <c r="A24" s="96" t="s">
        <v>146</v>
      </c>
      <c r="B24" s="97">
        <v>904</v>
      </c>
      <c r="C24" s="98">
        <v>7</v>
      </c>
      <c r="D24" s="98">
        <v>3</v>
      </c>
      <c r="E24" s="85" t="s">
        <v>147</v>
      </c>
      <c r="F24" s="86" t="s">
        <v>139</v>
      </c>
      <c r="G24" s="79">
        <v>10271.299999999999</v>
      </c>
    </row>
    <row r="25" spans="1:7" x14ac:dyDescent="0.25">
      <c r="A25" s="96" t="s">
        <v>148</v>
      </c>
      <c r="B25" s="97">
        <v>904</v>
      </c>
      <c r="C25" s="98">
        <v>7</v>
      </c>
      <c r="D25" s="98">
        <v>3</v>
      </c>
      <c r="E25" s="85" t="s">
        <v>149</v>
      </c>
      <c r="F25" s="86" t="s">
        <v>139</v>
      </c>
      <c r="G25" s="79">
        <v>21</v>
      </c>
    </row>
    <row r="26" spans="1:7" x14ac:dyDescent="0.25">
      <c r="A26" s="96" t="s">
        <v>150</v>
      </c>
      <c r="B26" s="97">
        <v>904</v>
      </c>
      <c r="C26" s="98">
        <v>7</v>
      </c>
      <c r="D26" s="98">
        <v>3</v>
      </c>
      <c r="E26" s="85" t="s">
        <v>149</v>
      </c>
      <c r="F26" s="86" t="s">
        <v>151</v>
      </c>
      <c r="G26" s="79">
        <v>21</v>
      </c>
    </row>
    <row r="27" spans="1:7" x14ac:dyDescent="0.25">
      <c r="A27" s="96" t="s">
        <v>152</v>
      </c>
      <c r="B27" s="97">
        <v>904</v>
      </c>
      <c r="C27" s="98">
        <v>7</v>
      </c>
      <c r="D27" s="98">
        <v>3</v>
      </c>
      <c r="E27" s="85" t="s">
        <v>153</v>
      </c>
      <c r="F27" s="86" t="s">
        <v>139</v>
      </c>
      <c r="G27" s="79">
        <v>7089.4</v>
      </c>
    </row>
    <row r="28" spans="1:7" ht="63" x14ac:dyDescent="0.25">
      <c r="A28" s="96" t="s">
        <v>154</v>
      </c>
      <c r="B28" s="97">
        <v>904</v>
      </c>
      <c r="C28" s="98">
        <v>7</v>
      </c>
      <c r="D28" s="98">
        <v>3</v>
      </c>
      <c r="E28" s="85" t="s">
        <v>153</v>
      </c>
      <c r="F28" s="86" t="s">
        <v>155</v>
      </c>
      <c r="G28" s="79">
        <v>6625.8</v>
      </c>
    </row>
    <row r="29" spans="1:7" ht="31.5" x14ac:dyDescent="0.25">
      <c r="A29" s="96" t="s">
        <v>156</v>
      </c>
      <c r="B29" s="97">
        <v>904</v>
      </c>
      <c r="C29" s="98">
        <v>7</v>
      </c>
      <c r="D29" s="98">
        <v>3</v>
      </c>
      <c r="E29" s="85" t="s">
        <v>153</v>
      </c>
      <c r="F29" s="86" t="s">
        <v>157</v>
      </c>
      <c r="G29" s="79">
        <v>463.6</v>
      </c>
    </row>
    <row r="30" spans="1:7" ht="141" customHeight="1" x14ac:dyDescent="0.25">
      <c r="A30" s="96" t="s">
        <v>158</v>
      </c>
      <c r="B30" s="97">
        <v>904</v>
      </c>
      <c r="C30" s="98">
        <v>7</v>
      </c>
      <c r="D30" s="98">
        <v>3</v>
      </c>
      <c r="E30" s="85" t="s">
        <v>159</v>
      </c>
      <c r="F30" s="86" t="s">
        <v>139</v>
      </c>
      <c r="G30" s="79">
        <v>3090.9</v>
      </c>
    </row>
    <row r="31" spans="1:7" ht="63" x14ac:dyDescent="0.25">
      <c r="A31" s="96" t="s">
        <v>154</v>
      </c>
      <c r="B31" s="97">
        <v>904</v>
      </c>
      <c r="C31" s="98">
        <v>7</v>
      </c>
      <c r="D31" s="98">
        <v>3</v>
      </c>
      <c r="E31" s="85" t="s">
        <v>159</v>
      </c>
      <c r="F31" s="86" t="s">
        <v>155</v>
      </c>
      <c r="G31" s="79">
        <v>3090.9</v>
      </c>
    </row>
    <row r="32" spans="1:7" ht="31.5" x14ac:dyDescent="0.25">
      <c r="A32" s="96" t="s">
        <v>162</v>
      </c>
      <c r="B32" s="97">
        <v>904</v>
      </c>
      <c r="C32" s="98">
        <v>7</v>
      </c>
      <c r="D32" s="98">
        <v>3</v>
      </c>
      <c r="E32" s="85" t="s">
        <v>163</v>
      </c>
      <c r="F32" s="86" t="s">
        <v>139</v>
      </c>
      <c r="G32" s="79">
        <v>70</v>
      </c>
    </row>
    <row r="33" spans="1:7" ht="31.5" x14ac:dyDescent="0.25">
      <c r="A33" s="96" t="s">
        <v>156</v>
      </c>
      <c r="B33" s="97">
        <v>904</v>
      </c>
      <c r="C33" s="98">
        <v>7</v>
      </c>
      <c r="D33" s="98">
        <v>3</v>
      </c>
      <c r="E33" s="85" t="s">
        <v>163</v>
      </c>
      <c r="F33" s="86" t="s">
        <v>157</v>
      </c>
      <c r="G33" s="79">
        <v>70</v>
      </c>
    </row>
    <row r="34" spans="1:7" ht="31.5" x14ac:dyDescent="0.25">
      <c r="A34" s="96" t="s">
        <v>168</v>
      </c>
      <c r="B34" s="97">
        <v>904</v>
      </c>
      <c r="C34" s="98">
        <v>7</v>
      </c>
      <c r="D34" s="98">
        <v>5</v>
      </c>
      <c r="E34" s="85" t="s">
        <v>139</v>
      </c>
      <c r="F34" s="86" t="s">
        <v>139</v>
      </c>
      <c r="G34" s="79">
        <v>20</v>
      </c>
    </row>
    <row r="35" spans="1:7" ht="47.25" x14ac:dyDescent="0.25">
      <c r="A35" s="96" t="s">
        <v>142</v>
      </c>
      <c r="B35" s="97">
        <v>904</v>
      </c>
      <c r="C35" s="98">
        <v>7</v>
      </c>
      <c r="D35" s="98">
        <v>5</v>
      </c>
      <c r="E35" s="85" t="s">
        <v>143</v>
      </c>
      <c r="F35" s="86" t="s">
        <v>139</v>
      </c>
      <c r="G35" s="79">
        <v>20</v>
      </c>
    </row>
    <row r="36" spans="1:7" ht="47.25" x14ac:dyDescent="0.25">
      <c r="A36" s="96" t="s">
        <v>144</v>
      </c>
      <c r="B36" s="97">
        <v>904</v>
      </c>
      <c r="C36" s="98">
        <v>7</v>
      </c>
      <c r="D36" s="98">
        <v>5</v>
      </c>
      <c r="E36" s="85" t="s">
        <v>145</v>
      </c>
      <c r="F36" s="86" t="s">
        <v>139</v>
      </c>
      <c r="G36" s="79">
        <v>20</v>
      </c>
    </row>
    <row r="37" spans="1:7" x14ac:dyDescent="0.25">
      <c r="A37" s="96" t="s">
        <v>169</v>
      </c>
      <c r="B37" s="97">
        <v>904</v>
      </c>
      <c r="C37" s="98">
        <v>7</v>
      </c>
      <c r="D37" s="98">
        <v>5</v>
      </c>
      <c r="E37" s="85" t="s">
        <v>170</v>
      </c>
      <c r="F37" s="86" t="s">
        <v>139</v>
      </c>
      <c r="G37" s="79">
        <v>10</v>
      </c>
    </row>
    <row r="38" spans="1:7" ht="31.5" x14ac:dyDescent="0.25">
      <c r="A38" s="96" t="s">
        <v>171</v>
      </c>
      <c r="B38" s="97">
        <v>904</v>
      </c>
      <c r="C38" s="98">
        <v>7</v>
      </c>
      <c r="D38" s="98">
        <v>5</v>
      </c>
      <c r="E38" s="85" t="s">
        <v>172</v>
      </c>
      <c r="F38" s="86" t="s">
        <v>139</v>
      </c>
      <c r="G38" s="79">
        <v>10</v>
      </c>
    </row>
    <row r="39" spans="1:7" ht="31.5" x14ac:dyDescent="0.25">
      <c r="A39" s="96" t="s">
        <v>156</v>
      </c>
      <c r="B39" s="97">
        <v>904</v>
      </c>
      <c r="C39" s="98">
        <v>7</v>
      </c>
      <c r="D39" s="98">
        <v>5</v>
      </c>
      <c r="E39" s="85" t="s">
        <v>172</v>
      </c>
      <c r="F39" s="86" t="s">
        <v>157</v>
      </c>
      <c r="G39" s="79">
        <v>10</v>
      </c>
    </row>
    <row r="40" spans="1:7" ht="31.5" x14ac:dyDescent="0.25">
      <c r="A40" s="96" t="s">
        <v>173</v>
      </c>
      <c r="B40" s="97">
        <v>904</v>
      </c>
      <c r="C40" s="98">
        <v>7</v>
      </c>
      <c r="D40" s="98">
        <v>5</v>
      </c>
      <c r="E40" s="85" t="s">
        <v>174</v>
      </c>
      <c r="F40" s="86" t="s">
        <v>139</v>
      </c>
      <c r="G40" s="79">
        <v>10</v>
      </c>
    </row>
    <row r="41" spans="1:7" ht="31.5" x14ac:dyDescent="0.25">
      <c r="A41" s="96" t="s">
        <v>171</v>
      </c>
      <c r="B41" s="97">
        <v>904</v>
      </c>
      <c r="C41" s="98">
        <v>7</v>
      </c>
      <c r="D41" s="98">
        <v>5</v>
      </c>
      <c r="E41" s="85" t="s">
        <v>175</v>
      </c>
      <c r="F41" s="86" t="s">
        <v>139</v>
      </c>
      <c r="G41" s="79">
        <v>10</v>
      </c>
    </row>
    <row r="42" spans="1:7" ht="31.5" x14ac:dyDescent="0.25">
      <c r="A42" s="96" t="s">
        <v>156</v>
      </c>
      <c r="B42" s="97">
        <v>904</v>
      </c>
      <c r="C42" s="98">
        <v>7</v>
      </c>
      <c r="D42" s="98">
        <v>5</v>
      </c>
      <c r="E42" s="85" t="s">
        <v>175</v>
      </c>
      <c r="F42" s="86" t="s">
        <v>157</v>
      </c>
      <c r="G42" s="79">
        <v>10</v>
      </c>
    </row>
    <row r="43" spans="1:7" x14ac:dyDescent="0.25">
      <c r="A43" s="96" t="s">
        <v>176</v>
      </c>
      <c r="B43" s="97">
        <v>904</v>
      </c>
      <c r="C43" s="98">
        <v>8</v>
      </c>
      <c r="D43" s="98">
        <v>0</v>
      </c>
      <c r="E43" s="85" t="s">
        <v>139</v>
      </c>
      <c r="F43" s="86" t="s">
        <v>139</v>
      </c>
      <c r="G43" s="79">
        <v>47497.1</v>
      </c>
    </row>
    <row r="44" spans="1:7" x14ac:dyDescent="0.25">
      <c r="A44" s="96" t="s">
        <v>177</v>
      </c>
      <c r="B44" s="97">
        <v>904</v>
      </c>
      <c r="C44" s="98">
        <v>8</v>
      </c>
      <c r="D44" s="98">
        <v>1</v>
      </c>
      <c r="E44" s="85" t="s">
        <v>139</v>
      </c>
      <c r="F44" s="86" t="s">
        <v>139</v>
      </c>
      <c r="G44" s="79">
        <v>45437.5</v>
      </c>
    </row>
    <row r="45" spans="1:7" ht="47.25" x14ac:dyDescent="0.25">
      <c r="A45" s="96" t="s">
        <v>142</v>
      </c>
      <c r="B45" s="97">
        <v>904</v>
      </c>
      <c r="C45" s="98">
        <v>8</v>
      </c>
      <c r="D45" s="98">
        <v>1</v>
      </c>
      <c r="E45" s="85" t="s">
        <v>143</v>
      </c>
      <c r="F45" s="86" t="s">
        <v>139</v>
      </c>
      <c r="G45" s="79">
        <v>45005.3</v>
      </c>
    </row>
    <row r="46" spans="1:7" ht="47.25" x14ac:dyDescent="0.25">
      <c r="A46" s="96" t="s">
        <v>144</v>
      </c>
      <c r="B46" s="97">
        <v>904</v>
      </c>
      <c r="C46" s="98">
        <v>8</v>
      </c>
      <c r="D46" s="98">
        <v>1</v>
      </c>
      <c r="E46" s="85" t="s">
        <v>145</v>
      </c>
      <c r="F46" s="86" t="s">
        <v>139</v>
      </c>
      <c r="G46" s="79">
        <v>45005.3</v>
      </c>
    </row>
    <row r="47" spans="1:7" x14ac:dyDescent="0.25">
      <c r="A47" s="96" t="s">
        <v>169</v>
      </c>
      <c r="B47" s="97">
        <v>904</v>
      </c>
      <c r="C47" s="98">
        <v>8</v>
      </c>
      <c r="D47" s="98">
        <v>1</v>
      </c>
      <c r="E47" s="85" t="s">
        <v>170</v>
      </c>
      <c r="F47" s="86" t="s">
        <v>139</v>
      </c>
      <c r="G47" s="79">
        <v>3089.7</v>
      </c>
    </row>
    <row r="48" spans="1:7" x14ac:dyDescent="0.25">
      <c r="A48" s="96" t="s">
        <v>152</v>
      </c>
      <c r="B48" s="97">
        <v>904</v>
      </c>
      <c r="C48" s="98">
        <v>8</v>
      </c>
      <c r="D48" s="98">
        <v>1</v>
      </c>
      <c r="E48" s="85" t="s">
        <v>178</v>
      </c>
      <c r="F48" s="86" t="s">
        <v>139</v>
      </c>
      <c r="G48" s="79">
        <v>2145.5</v>
      </c>
    </row>
    <row r="49" spans="1:7" ht="63" x14ac:dyDescent="0.25">
      <c r="A49" s="96" t="s">
        <v>154</v>
      </c>
      <c r="B49" s="97">
        <v>904</v>
      </c>
      <c r="C49" s="98">
        <v>8</v>
      </c>
      <c r="D49" s="98">
        <v>1</v>
      </c>
      <c r="E49" s="85" t="s">
        <v>178</v>
      </c>
      <c r="F49" s="86" t="s">
        <v>155</v>
      </c>
      <c r="G49" s="79">
        <v>1863.9</v>
      </c>
    </row>
    <row r="50" spans="1:7" ht="31.5" x14ac:dyDescent="0.25">
      <c r="A50" s="96" t="s">
        <v>156</v>
      </c>
      <c r="B50" s="97">
        <v>904</v>
      </c>
      <c r="C50" s="98">
        <v>8</v>
      </c>
      <c r="D50" s="98">
        <v>1</v>
      </c>
      <c r="E50" s="85" t="s">
        <v>178</v>
      </c>
      <c r="F50" s="86" t="s">
        <v>157</v>
      </c>
      <c r="G50" s="79">
        <v>274.2</v>
      </c>
    </row>
    <row r="51" spans="1:7" x14ac:dyDescent="0.25">
      <c r="A51" s="96" t="s">
        <v>179</v>
      </c>
      <c r="B51" s="97">
        <v>904</v>
      </c>
      <c r="C51" s="98">
        <v>8</v>
      </c>
      <c r="D51" s="98">
        <v>1</v>
      </c>
      <c r="E51" s="85" t="s">
        <v>178</v>
      </c>
      <c r="F51" s="86" t="s">
        <v>180</v>
      </c>
      <c r="G51" s="79">
        <v>7.4</v>
      </c>
    </row>
    <row r="52" spans="1:7" ht="141" customHeight="1" x14ac:dyDescent="0.25">
      <c r="A52" s="96" t="s">
        <v>158</v>
      </c>
      <c r="B52" s="97">
        <v>904</v>
      </c>
      <c r="C52" s="98">
        <v>8</v>
      </c>
      <c r="D52" s="98">
        <v>1</v>
      </c>
      <c r="E52" s="85" t="s">
        <v>181</v>
      </c>
      <c r="F52" s="86" t="s">
        <v>139</v>
      </c>
      <c r="G52" s="79">
        <v>855.2</v>
      </c>
    </row>
    <row r="53" spans="1:7" ht="63" x14ac:dyDescent="0.25">
      <c r="A53" s="96" t="s">
        <v>154</v>
      </c>
      <c r="B53" s="97">
        <v>904</v>
      </c>
      <c r="C53" s="98">
        <v>8</v>
      </c>
      <c r="D53" s="98">
        <v>1</v>
      </c>
      <c r="E53" s="85" t="s">
        <v>181</v>
      </c>
      <c r="F53" s="86" t="s">
        <v>155</v>
      </c>
      <c r="G53" s="79">
        <v>855.2</v>
      </c>
    </row>
    <row r="54" spans="1:7" ht="31.5" x14ac:dyDescent="0.25">
      <c r="A54" s="96" t="s">
        <v>162</v>
      </c>
      <c r="B54" s="97">
        <v>904</v>
      </c>
      <c r="C54" s="98">
        <v>8</v>
      </c>
      <c r="D54" s="98">
        <v>1</v>
      </c>
      <c r="E54" s="85" t="s">
        <v>182</v>
      </c>
      <c r="F54" s="86" t="s">
        <v>139</v>
      </c>
      <c r="G54" s="79">
        <v>89</v>
      </c>
    </row>
    <row r="55" spans="1:7" ht="31.5" x14ac:dyDescent="0.25">
      <c r="A55" s="96" t="s">
        <v>156</v>
      </c>
      <c r="B55" s="97">
        <v>904</v>
      </c>
      <c r="C55" s="98">
        <v>8</v>
      </c>
      <c r="D55" s="98">
        <v>1</v>
      </c>
      <c r="E55" s="85" t="s">
        <v>182</v>
      </c>
      <c r="F55" s="86" t="s">
        <v>157</v>
      </c>
      <c r="G55" s="79">
        <v>89</v>
      </c>
    </row>
    <row r="56" spans="1:7" ht="31.5" x14ac:dyDescent="0.25">
      <c r="A56" s="96" t="s">
        <v>183</v>
      </c>
      <c r="B56" s="97">
        <v>904</v>
      </c>
      <c r="C56" s="98">
        <v>8</v>
      </c>
      <c r="D56" s="98">
        <v>1</v>
      </c>
      <c r="E56" s="85" t="s">
        <v>184</v>
      </c>
      <c r="F56" s="86" t="s">
        <v>139</v>
      </c>
      <c r="G56" s="79">
        <v>24098.9</v>
      </c>
    </row>
    <row r="57" spans="1:7" x14ac:dyDescent="0.25">
      <c r="A57" s="96" t="s">
        <v>152</v>
      </c>
      <c r="B57" s="97">
        <v>904</v>
      </c>
      <c r="C57" s="98">
        <v>8</v>
      </c>
      <c r="D57" s="98">
        <v>1</v>
      </c>
      <c r="E57" s="85" t="s">
        <v>185</v>
      </c>
      <c r="F57" s="86" t="s">
        <v>139</v>
      </c>
      <c r="G57" s="79">
        <v>16689.2</v>
      </c>
    </row>
    <row r="58" spans="1:7" ht="63" x14ac:dyDescent="0.25">
      <c r="A58" s="96" t="s">
        <v>154</v>
      </c>
      <c r="B58" s="97">
        <v>904</v>
      </c>
      <c r="C58" s="98">
        <v>8</v>
      </c>
      <c r="D58" s="98">
        <v>1</v>
      </c>
      <c r="E58" s="85" t="s">
        <v>185</v>
      </c>
      <c r="F58" s="86" t="s">
        <v>155</v>
      </c>
      <c r="G58" s="79">
        <v>14248.6</v>
      </c>
    </row>
    <row r="59" spans="1:7" ht="31.5" x14ac:dyDescent="0.25">
      <c r="A59" s="96" t="s">
        <v>156</v>
      </c>
      <c r="B59" s="97">
        <v>904</v>
      </c>
      <c r="C59" s="98">
        <v>8</v>
      </c>
      <c r="D59" s="98">
        <v>1</v>
      </c>
      <c r="E59" s="85" t="s">
        <v>185</v>
      </c>
      <c r="F59" s="86" t="s">
        <v>157</v>
      </c>
      <c r="G59" s="79">
        <v>2427.5</v>
      </c>
    </row>
    <row r="60" spans="1:7" x14ac:dyDescent="0.25">
      <c r="A60" s="96" t="s">
        <v>179</v>
      </c>
      <c r="B60" s="97">
        <v>904</v>
      </c>
      <c r="C60" s="98">
        <v>8</v>
      </c>
      <c r="D60" s="98">
        <v>1</v>
      </c>
      <c r="E60" s="85" t="s">
        <v>185</v>
      </c>
      <c r="F60" s="86" t="s">
        <v>180</v>
      </c>
      <c r="G60" s="79">
        <v>13.1</v>
      </c>
    </row>
    <row r="61" spans="1:7" ht="141" customHeight="1" x14ac:dyDescent="0.25">
      <c r="A61" s="96" t="s">
        <v>158</v>
      </c>
      <c r="B61" s="97">
        <v>904</v>
      </c>
      <c r="C61" s="98">
        <v>8</v>
      </c>
      <c r="D61" s="98">
        <v>1</v>
      </c>
      <c r="E61" s="85" t="s">
        <v>186</v>
      </c>
      <c r="F61" s="86" t="s">
        <v>139</v>
      </c>
      <c r="G61" s="79">
        <v>6556.5</v>
      </c>
    </row>
    <row r="62" spans="1:7" ht="63" x14ac:dyDescent="0.25">
      <c r="A62" s="96" t="s">
        <v>154</v>
      </c>
      <c r="B62" s="97">
        <v>904</v>
      </c>
      <c r="C62" s="98">
        <v>8</v>
      </c>
      <c r="D62" s="98">
        <v>1</v>
      </c>
      <c r="E62" s="85" t="s">
        <v>186</v>
      </c>
      <c r="F62" s="86" t="s">
        <v>155</v>
      </c>
      <c r="G62" s="79">
        <v>6556.5</v>
      </c>
    </row>
    <row r="63" spans="1:7" ht="31.5" x14ac:dyDescent="0.25">
      <c r="A63" s="96" t="s">
        <v>187</v>
      </c>
      <c r="B63" s="97">
        <v>904</v>
      </c>
      <c r="C63" s="98">
        <v>8</v>
      </c>
      <c r="D63" s="98">
        <v>1</v>
      </c>
      <c r="E63" s="85" t="s">
        <v>188</v>
      </c>
      <c r="F63" s="86" t="s">
        <v>139</v>
      </c>
      <c r="G63" s="79">
        <v>74.099999999999994</v>
      </c>
    </row>
    <row r="64" spans="1:7" ht="31.5" x14ac:dyDescent="0.25">
      <c r="A64" s="96" t="s">
        <v>156</v>
      </c>
      <c r="B64" s="97">
        <v>904</v>
      </c>
      <c r="C64" s="98">
        <v>8</v>
      </c>
      <c r="D64" s="98">
        <v>1</v>
      </c>
      <c r="E64" s="85" t="s">
        <v>188</v>
      </c>
      <c r="F64" s="86" t="s">
        <v>157</v>
      </c>
      <c r="G64" s="79">
        <v>74.099999999999994</v>
      </c>
    </row>
    <row r="65" spans="1:7" ht="31.5" x14ac:dyDescent="0.25">
      <c r="A65" s="96" t="s">
        <v>189</v>
      </c>
      <c r="B65" s="97">
        <v>904</v>
      </c>
      <c r="C65" s="98">
        <v>8</v>
      </c>
      <c r="D65" s="98">
        <v>1</v>
      </c>
      <c r="E65" s="85" t="s">
        <v>190</v>
      </c>
      <c r="F65" s="86" t="s">
        <v>139</v>
      </c>
      <c r="G65" s="79">
        <v>192.5</v>
      </c>
    </row>
    <row r="66" spans="1:7" ht="31.5" x14ac:dyDescent="0.25">
      <c r="A66" s="96" t="s">
        <v>156</v>
      </c>
      <c r="B66" s="97">
        <v>904</v>
      </c>
      <c r="C66" s="98">
        <v>8</v>
      </c>
      <c r="D66" s="98">
        <v>1</v>
      </c>
      <c r="E66" s="85" t="s">
        <v>190</v>
      </c>
      <c r="F66" s="86" t="s">
        <v>157</v>
      </c>
      <c r="G66" s="79">
        <v>192.5</v>
      </c>
    </row>
    <row r="67" spans="1:7" ht="31.5" x14ac:dyDescent="0.25">
      <c r="A67" s="96" t="s">
        <v>162</v>
      </c>
      <c r="B67" s="97">
        <v>904</v>
      </c>
      <c r="C67" s="98">
        <v>8</v>
      </c>
      <c r="D67" s="98">
        <v>1</v>
      </c>
      <c r="E67" s="85" t="s">
        <v>191</v>
      </c>
      <c r="F67" s="86" t="s">
        <v>139</v>
      </c>
      <c r="G67" s="79">
        <v>586.6</v>
      </c>
    </row>
    <row r="68" spans="1:7" ht="31.5" x14ac:dyDescent="0.25">
      <c r="A68" s="96" t="s">
        <v>156</v>
      </c>
      <c r="B68" s="97">
        <v>904</v>
      </c>
      <c r="C68" s="98">
        <v>8</v>
      </c>
      <c r="D68" s="98">
        <v>1</v>
      </c>
      <c r="E68" s="85" t="s">
        <v>191</v>
      </c>
      <c r="F68" s="86" t="s">
        <v>157</v>
      </c>
      <c r="G68" s="79">
        <v>586.6</v>
      </c>
    </row>
    <row r="69" spans="1:7" ht="31.5" x14ac:dyDescent="0.25">
      <c r="A69" s="96" t="s">
        <v>173</v>
      </c>
      <c r="B69" s="97">
        <v>904</v>
      </c>
      <c r="C69" s="98">
        <v>8</v>
      </c>
      <c r="D69" s="98">
        <v>1</v>
      </c>
      <c r="E69" s="85" t="s">
        <v>174</v>
      </c>
      <c r="F69" s="86" t="s">
        <v>139</v>
      </c>
      <c r="G69" s="79">
        <v>17816.7</v>
      </c>
    </row>
    <row r="70" spans="1:7" ht="47.25" x14ac:dyDescent="0.25">
      <c r="A70" s="96" t="s">
        <v>192</v>
      </c>
      <c r="B70" s="97">
        <v>904</v>
      </c>
      <c r="C70" s="98">
        <v>8</v>
      </c>
      <c r="D70" s="98">
        <v>1</v>
      </c>
      <c r="E70" s="85" t="s">
        <v>193</v>
      </c>
      <c r="F70" s="86" t="s">
        <v>139</v>
      </c>
      <c r="G70" s="79">
        <v>1357</v>
      </c>
    </row>
    <row r="71" spans="1:7" ht="31.5" x14ac:dyDescent="0.25">
      <c r="A71" s="96" t="s">
        <v>156</v>
      </c>
      <c r="B71" s="97">
        <v>904</v>
      </c>
      <c r="C71" s="98">
        <v>8</v>
      </c>
      <c r="D71" s="98">
        <v>1</v>
      </c>
      <c r="E71" s="85" t="s">
        <v>193</v>
      </c>
      <c r="F71" s="86" t="s">
        <v>157</v>
      </c>
      <c r="G71" s="79">
        <v>1357</v>
      </c>
    </row>
    <row r="72" spans="1:7" x14ac:dyDescent="0.25">
      <c r="A72" s="96" t="s">
        <v>152</v>
      </c>
      <c r="B72" s="97">
        <v>904</v>
      </c>
      <c r="C72" s="98">
        <v>8</v>
      </c>
      <c r="D72" s="98">
        <v>1</v>
      </c>
      <c r="E72" s="85" t="s">
        <v>194</v>
      </c>
      <c r="F72" s="86" t="s">
        <v>139</v>
      </c>
      <c r="G72" s="79">
        <v>9563.7999999999993</v>
      </c>
    </row>
    <row r="73" spans="1:7" ht="63" x14ac:dyDescent="0.25">
      <c r="A73" s="96" t="s">
        <v>154</v>
      </c>
      <c r="B73" s="97">
        <v>904</v>
      </c>
      <c r="C73" s="98">
        <v>8</v>
      </c>
      <c r="D73" s="98">
        <v>1</v>
      </c>
      <c r="E73" s="85" t="s">
        <v>194</v>
      </c>
      <c r="F73" s="86" t="s">
        <v>155</v>
      </c>
      <c r="G73" s="79">
        <v>8470.7000000000007</v>
      </c>
    </row>
    <row r="74" spans="1:7" ht="31.5" x14ac:dyDescent="0.25">
      <c r="A74" s="96" t="s">
        <v>156</v>
      </c>
      <c r="B74" s="97">
        <v>904</v>
      </c>
      <c r="C74" s="98">
        <v>8</v>
      </c>
      <c r="D74" s="98">
        <v>1</v>
      </c>
      <c r="E74" s="85" t="s">
        <v>194</v>
      </c>
      <c r="F74" s="86" t="s">
        <v>157</v>
      </c>
      <c r="G74" s="79">
        <v>1073.3</v>
      </c>
    </row>
    <row r="75" spans="1:7" x14ac:dyDescent="0.25">
      <c r="A75" s="96" t="s">
        <v>179</v>
      </c>
      <c r="B75" s="97">
        <v>904</v>
      </c>
      <c r="C75" s="98">
        <v>8</v>
      </c>
      <c r="D75" s="98">
        <v>1</v>
      </c>
      <c r="E75" s="85" t="s">
        <v>194</v>
      </c>
      <c r="F75" s="86" t="s">
        <v>180</v>
      </c>
      <c r="G75" s="79">
        <v>19.8</v>
      </c>
    </row>
    <row r="76" spans="1:7" ht="141" customHeight="1" x14ac:dyDescent="0.25">
      <c r="A76" s="96" t="s">
        <v>158</v>
      </c>
      <c r="B76" s="97">
        <v>904</v>
      </c>
      <c r="C76" s="98">
        <v>8</v>
      </c>
      <c r="D76" s="98">
        <v>1</v>
      </c>
      <c r="E76" s="85" t="s">
        <v>195</v>
      </c>
      <c r="F76" s="86" t="s">
        <v>139</v>
      </c>
      <c r="G76" s="79">
        <v>3895.9</v>
      </c>
    </row>
    <row r="77" spans="1:7" ht="63" x14ac:dyDescent="0.25">
      <c r="A77" s="96" t="s">
        <v>154</v>
      </c>
      <c r="B77" s="97">
        <v>904</v>
      </c>
      <c r="C77" s="98">
        <v>8</v>
      </c>
      <c r="D77" s="98">
        <v>1</v>
      </c>
      <c r="E77" s="85" t="s">
        <v>195</v>
      </c>
      <c r="F77" s="86" t="s">
        <v>155</v>
      </c>
      <c r="G77" s="79">
        <v>3895.9</v>
      </c>
    </row>
    <row r="78" spans="1:7" ht="47.25" x14ac:dyDescent="0.25">
      <c r="A78" s="96" t="s">
        <v>196</v>
      </c>
      <c r="B78" s="97">
        <v>904</v>
      </c>
      <c r="C78" s="98">
        <v>8</v>
      </c>
      <c r="D78" s="98">
        <v>1</v>
      </c>
      <c r="E78" s="85" t="s">
        <v>197</v>
      </c>
      <c r="F78" s="86" t="s">
        <v>139</v>
      </c>
      <c r="G78" s="79">
        <v>3000</v>
      </c>
    </row>
    <row r="79" spans="1:7" ht="31.5" x14ac:dyDescent="0.25">
      <c r="A79" s="96" t="s">
        <v>156</v>
      </c>
      <c r="B79" s="97">
        <v>904</v>
      </c>
      <c r="C79" s="98">
        <v>8</v>
      </c>
      <c r="D79" s="98">
        <v>1</v>
      </c>
      <c r="E79" s="85" t="s">
        <v>197</v>
      </c>
      <c r="F79" s="86" t="s">
        <v>157</v>
      </c>
      <c r="G79" s="79">
        <v>3000</v>
      </c>
    </row>
    <row r="80" spans="1:7" ht="47.25" x14ac:dyDescent="0.25">
      <c r="A80" s="96" t="s">
        <v>198</v>
      </c>
      <c r="B80" s="97">
        <v>904</v>
      </c>
      <c r="C80" s="98">
        <v>8</v>
      </c>
      <c r="D80" s="98">
        <v>1</v>
      </c>
      <c r="E80" s="85" t="s">
        <v>199</v>
      </c>
      <c r="F80" s="86" t="s">
        <v>139</v>
      </c>
      <c r="G80" s="79">
        <v>205</v>
      </c>
    </row>
    <row r="81" spans="1:7" ht="47.25" x14ac:dyDescent="0.25">
      <c r="A81" s="96" t="s">
        <v>200</v>
      </c>
      <c r="B81" s="97">
        <v>904</v>
      </c>
      <c r="C81" s="98">
        <v>8</v>
      </c>
      <c r="D81" s="98">
        <v>1</v>
      </c>
      <c r="E81" s="85" t="s">
        <v>201</v>
      </c>
      <c r="F81" s="86" t="s">
        <v>139</v>
      </c>
      <c r="G81" s="79">
        <v>205</v>
      </c>
    </row>
    <row r="82" spans="1:7" ht="47.25" x14ac:dyDescent="0.25">
      <c r="A82" s="96" t="s">
        <v>202</v>
      </c>
      <c r="B82" s="97">
        <v>904</v>
      </c>
      <c r="C82" s="98">
        <v>8</v>
      </c>
      <c r="D82" s="98">
        <v>1</v>
      </c>
      <c r="E82" s="85" t="s">
        <v>203</v>
      </c>
      <c r="F82" s="86" t="s">
        <v>139</v>
      </c>
      <c r="G82" s="79">
        <v>205</v>
      </c>
    </row>
    <row r="83" spans="1:7" ht="63" x14ac:dyDescent="0.25">
      <c r="A83" s="96" t="s">
        <v>204</v>
      </c>
      <c r="B83" s="97">
        <v>904</v>
      </c>
      <c r="C83" s="98">
        <v>8</v>
      </c>
      <c r="D83" s="98">
        <v>1</v>
      </c>
      <c r="E83" s="85" t="s">
        <v>205</v>
      </c>
      <c r="F83" s="86" t="s">
        <v>139</v>
      </c>
      <c r="G83" s="79">
        <v>205</v>
      </c>
    </row>
    <row r="84" spans="1:7" ht="31.5" x14ac:dyDescent="0.25">
      <c r="A84" s="96" t="s">
        <v>156</v>
      </c>
      <c r="B84" s="97">
        <v>904</v>
      </c>
      <c r="C84" s="98">
        <v>8</v>
      </c>
      <c r="D84" s="98">
        <v>1</v>
      </c>
      <c r="E84" s="85" t="s">
        <v>205</v>
      </c>
      <c r="F84" s="86" t="s">
        <v>157</v>
      </c>
      <c r="G84" s="79">
        <v>205</v>
      </c>
    </row>
    <row r="85" spans="1:7" ht="47.25" x14ac:dyDescent="0.25">
      <c r="A85" s="96" t="s">
        <v>206</v>
      </c>
      <c r="B85" s="97">
        <v>904</v>
      </c>
      <c r="C85" s="98">
        <v>8</v>
      </c>
      <c r="D85" s="98">
        <v>1</v>
      </c>
      <c r="E85" s="85" t="s">
        <v>207</v>
      </c>
      <c r="F85" s="86" t="s">
        <v>139</v>
      </c>
      <c r="G85" s="79">
        <v>227.2</v>
      </c>
    </row>
    <row r="86" spans="1:7" ht="47.25" x14ac:dyDescent="0.25">
      <c r="A86" s="96" t="s">
        <v>208</v>
      </c>
      <c r="B86" s="97">
        <v>904</v>
      </c>
      <c r="C86" s="98">
        <v>8</v>
      </c>
      <c r="D86" s="98">
        <v>1</v>
      </c>
      <c r="E86" s="85" t="s">
        <v>209</v>
      </c>
      <c r="F86" s="86" t="s">
        <v>139</v>
      </c>
      <c r="G86" s="79">
        <v>227.2</v>
      </c>
    </row>
    <row r="87" spans="1:7" ht="63" x14ac:dyDescent="0.25">
      <c r="A87" s="96" t="s">
        <v>210</v>
      </c>
      <c r="B87" s="97">
        <v>904</v>
      </c>
      <c r="C87" s="98">
        <v>8</v>
      </c>
      <c r="D87" s="98">
        <v>1</v>
      </c>
      <c r="E87" s="85" t="s">
        <v>211</v>
      </c>
      <c r="F87" s="86" t="s">
        <v>139</v>
      </c>
      <c r="G87" s="79">
        <v>227.2</v>
      </c>
    </row>
    <row r="88" spans="1:7" ht="33" customHeight="1" x14ac:dyDescent="0.25">
      <c r="A88" s="96" t="s">
        <v>212</v>
      </c>
      <c r="B88" s="97">
        <v>904</v>
      </c>
      <c r="C88" s="98">
        <v>8</v>
      </c>
      <c r="D88" s="98">
        <v>1</v>
      </c>
      <c r="E88" s="85" t="s">
        <v>213</v>
      </c>
      <c r="F88" s="86" t="s">
        <v>139</v>
      </c>
      <c r="G88" s="79">
        <v>227.2</v>
      </c>
    </row>
    <row r="89" spans="1:7" ht="31.5" x14ac:dyDescent="0.25">
      <c r="A89" s="96" t="s">
        <v>156</v>
      </c>
      <c r="B89" s="97">
        <v>904</v>
      </c>
      <c r="C89" s="98">
        <v>8</v>
      </c>
      <c r="D89" s="98">
        <v>1</v>
      </c>
      <c r="E89" s="85" t="s">
        <v>213</v>
      </c>
      <c r="F89" s="86" t="s">
        <v>157</v>
      </c>
      <c r="G89" s="79">
        <v>227.2</v>
      </c>
    </row>
    <row r="90" spans="1:7" x14ac:dyDescent="0.25">
      <c r="A90" s="96" t="s">
        <v>214</v>
      </c>
      <c r="B90" s="97">
        <v>904</v>
      </c>
      <c r="C90" s="98">
        <v>8</v>
      </c>
      <c r="D90" s="98">
        <v>4</v>
      </c>
      <c r="E90" s="85" t="s">
        <v>139</v>
      </c>
      <c r="F90" s="86" t="s">
        <v>139</v>
      </c>
      <c r="G90" s="79">
        <v>2059.6</v>
      </c>
    </row>
    <row r="91" spans="1:7" ht="47.25" x14ac:dyDescent="0.25">
      <c r="A91" s="96" t="s">
        <v>142</v>
      </c>
      <c r="B91" s="97">
        <v>904</v>
      </c>
      <c r="C91" s="98">
        <v>8</v>
      </c>
      <c r="D91" s="98">
        <v>4</v>
      </c>
      <c r="E91" s="85" t="s">
        <v>143</v>
      </c>
      <c r="F91" s="86" t="s">
        <v>139</v>
      </c>
      <c r="G91" s="79">
        <v>2059.6</v>
      </c>
    </row>
    <row r="92" spans="1:7" ht="47.25" x14ac:dyDescent="0.25">
      <c r="A92" s="96" t="s">
        <v>215</v>
      </c>
      <c r="B92" s="97">
        <v>904</v>
      </c>
      <c r="C92" s="98">
        <v>8</v>
      </c>
      <c r="D92" s="98">
        <v>4</v>
      </c>
      <c r="E92" s="85" t="s">
        <v>216</v>
      </c>
      <c r="F92" s="86" t="s">
        <v>139</v>
      </c>
      <c r="G92" s="79">
        <v>2059.6</v>
      </c>
    </row>
    <row r="93" spans="1:7" ht="31.5" x14ac:dyDescent="0.25">
      <c r="A93" s="96" t="s">
        <v>217</v>
      </c>
      <c r="B93" s="97">
        <v>904</v>
      </c>
      <c r="C93" s="98">
        <v>8</v>
      </c>
      <c r="D93" s="98">
        <v>4</v>
      </c>
      <c r="E93" s="85" t="s">
        <v>218</v>
      </c>
      <c r="F93" s="86" t="s">
        <v>139</v>
      </c>
      <c r="G93" s="79">
        <v>2059.6</v>
      </c>
    </row>
    <row r="94" spans="1:7" x14ac:dyDescent="0.25">
      <c r="A94" s="96" t="s">
        <v>219</v>
      </c>
      <c r="B94" s="97">
        <v>904</v>
      </c>
      <c r="C94" s="98">
        <v>8</v>
      </c>
      <c r="D94" s="98">
        <v>4</v>
      </c>
      <c r="E94" s="85" t="s">
        <v>220</v>
      </c>
      <c r="F94" s="86" t="s">
        <v>139</v>
      </c>
      <c r="G94" s="79">
        <v>1428.8</v>
      </c>
    </row>
    <row r="95" spans="1:7" ht="63" x14ac:dyDescent="0.25">
      <c r="A95" s="96" t="s">
        <v>154</v>
      </c>
      <c r="B95" s="97">
        <v>904</v>
      </c>
      <c r="C95" s="98">
        <v>8</v>
      </c>
      <c r="D95" s="98">
        <v>4</v>
      </c>
      <c r="E95" s="85" t="s">
        <v>220</v>
      </c>
      <c r="F95" s="86" t="s">
        <v>155</v>
      </c>
      <c r="G95" s="79">
        <v>1370.9</v>
      </c>
    </row>
    <row r="96" spans="1:7" ht="31.5" x14ac:dyDescent="0.25">
      <c r="A96" s="96" t="s">
        <v>156</v>
      </c>
      <c r="B96" s="97">
        <v>904</v>
      </c>
      <c r="C96" s="98">
        <v>8</v>
      </c>
      <c r="D96" s="98">
        <v>4</v>
      </c>
      <c r="E96" s="85" t="s">
        <v>220</v>
      </c>
      <c r="F96" s="86" t="s">
        <v>157</v>
      </c>
      <c r="G96" s="79">
        <v>57.9</v>
      </c>
    </row>
    <row r="97" spans="1:7" ht="141" customHeight="1" x14ac:dyDescent="0.25">
      <c r="A97" s="96" t="s">
        <v>158</v>
      </c>
      <c r="B97" s="97">
        <v>904</v>
      </c>
      <c r="C97" s="98">
        <v>8</v>
      </c>
      <c r="D97" s="98">
        <v>4</v>
      </c>
      <c r="E97" s="85" t="s">
        <v>221</v>
      </c>
      <c r="F97" s="86" t="s">
        <v>139</v>
      </c>
      <c r="G97" s="79">
        <v>630.79999999999995</v>
      </c>
    </row>
    <row r="98" spans="1:7" ht="63" x14ac:dyDescent="0.25">
      <c r="A98" s="96" t="s">
        <v>154</v>
      </c>
      <c r="B98" s="97">
        <v>904</v>
      </c>
      <c r="C98" s="98">
        <v>8</v>
      </c>
      <c r="D98" s="98">
        <v>4</v>
      </c>
      <c r="E98" s="85" t="s">
        <v>221</v>
      </c>
      <c r="F98" s="86" t="s">
        <v>155</v>
      </c>
      <c r="G98" s="79">
        <v>630.79999999999995</v>
      </c>
    </row>
    <row r="99" spans="1:7" s="75" customFormat="1" x14ac:dyDescent="0.25">
      <c r="A99" s="99" t="s">
        <v>222</v>
      </c>
      <c r="B99" s="100">
        <v>907</v>
      </c>
      <c r="C99" s="101">
        <v>0</v>
      </c>
      <c r="D99" s="101">
        <v>0</v>
      </c>
      <c r="E99" s="89" t="s">
        <v>139</v>
      </c>
      <c r="F99" s="90" t="s">
        <v>139</v>
      </c>
      <c r="G99" s="77">
        <f>920383.5-10000</f>
        <v>910383.5</v>
      </c>
    </row>
    <row r="100" spans="1:7" x14ac:dyDescent="0.25">
      <c r="A100" s="96" t="s">
        <v>140</v>
      </c>
      <c r="B100" s="97">
        <v>907</v>
      </c>
      <c r="C100" s="98">
        <v>7</v>
      </c>
      <c r="D100" s="98">
        <v>0</v>
      </c>
      <c r="E100" s="85" t="s">
        <v>139</v>
      </c>
      <c r="F100" s="86" t="s">
        <v>139</v>
      </c>
      <c r="G100" s="79">
        <f>904734.9-10000</f>
        <v>894734.9</v>
      </c>
    </row>
    <row r="101" spans="1:7" x14ac:dyDescent="0.25">
      <c r="A101" s="96" t="s">
        <v>223</v>
      </c>
      <c r="B101" s="97">
        <v>907</v>
      </c>
      <c r="C101" s="98">
        <v>7</v>
      </c>
      <c r="D101" s="98">
        <v>1</v>
      </c>
      <c r="E101" s="85" t="s">
        <v>139</v>
      </c>
      <c r="F101" s="86" t="s">
        <v>139</v>
      </c>
      <c r="G101" s="79">
        <v>237430.6</v>
      </c>
    </row>
    <row r="102" spans="1:7" ht="31.5" x14ac:dyDescent="0.25">
      <c r="A102" s="96" t="s">
        <v>224</v>
      </c>
      <c r="B102" s="97">
        <v>907</v>
      </c>
      <c r="C102" s="98">
        <v>7</v>
      </c>
      <c r="D102" s="98">
        <v>1</v>
      </c>
      <c r="E102" s="85" t="s">
        <v>225</v>
      </c>
      <c r="F102" s="86" t="s">
        <v>139</v>
      </c>
      <c r="G102" s="79">
        <v>237369.9</v>
      </c>
    </row>
    <row r="103" spans="1:7" ht="31.5" x14ac:dyDescent="0.25">
      <c r="A103" s="96" t="s">
        <v>226</v>
      </c>
      <c r="B103" s="97">
        <v>907</v>
      </c>
      <c r="C103" s="98">
        <v>7</v>
      </c>
      <c r="D103" s="98">
        <v>1</v>
      </c>
      <c r="E103" s="85" t="s">
        <v>227</v>
      </c>
      <c r="F103" s="86" t="s">
        <v>139</v>
      </c>
      <c r="G103" s="79">
        <v>237369.9</v>
      </c>
    </row>
    <row r="104" spans="1:7" ht="31.5" x14ac:dyDescent="0.25">
      <c r="A104" s="96" t="s">
        <v>228</v>
      </c>
      <c r="B104" s="97">
        <v>907</v>
      </c>
      <c r="C104" s="98">
        <v>7</v>
      </c>
      <c r="D104" s="98">
        <v>1</v>
      </c>
      <c r="E104" s="85" t="s">
        <v>229</v>
      </c>
      <c r="F104" s="86" t="s">
        <v>139</v>
      </c>
      <c r="G104" s="79">
        <v>237369.9</v>
      </c>
    </row>
    <row r="105" spans="1:7" ht="31.5" x14ac:dyDescent="0.25">
      <c r="A105" s="96" t="s">
        <v>230</v>
      </c>
      <c r="B105" s="97">
        <v>907</v>
      </c>
      <c r="C105" s="98">
        <v>7</v>
      </c>
      <c r="D105" s="98">
        <v>1</v>
      </c>
      <c r="E105" s="85" t="s">
        <v>231</v>
      </c>
      <c r="F105" s="86" t="s">
        <v>139</v>
      </c>
      <c r="G105" s="79">
        <v>992.1</v>
      </c>
    </row>
    <row r="106" spans="1:7" ht="31.5" x14ac:dyDescent="0.25">
      <c r="A106" s="96" t="s">
        <v>156</v>
      </c>
      <c r="B106" s="97">
        <v>907</v>
      </c>
      <c r="C106" s="98">
        <v>7</v>
      </c>
      <c r="D106" s="98">
        <v>1</v>
      </c>
      <c r="E106" s="85" t="s">
        <v>231</v>
      </c>
      <c r="F106" s="86" t="s">
        <v>157</v>
      </c>
      <c r="G106" s="79">
        <v>992.1</v>
      </c>
    </row>
    <row r="107" spans="1:7" x14ac:dyDescent="0.25">
      <c r="A107" s="96" t="s">
        <v>232</v>
      </c>
      <c r="B107" s="97">
        <v>907</v>
      </c>
      <c r="C107" s="98">
        <v>7</v>
      </c>
      <c r="D107" s="98">
        <v>1</v>
      </c>
      <c r="E107" s="85" t="s">
        <v>233</v>
      </c>
      <c r="F107" s="86" t="s">
        <v>139</v>
      </c>
      <c r="G107" s="79">
        <v>100</v>
      </c>
    </row>
    <row r="108" spans="1:7" ht="31.5" x14ac:dyDescent="0.25">
      <c r="A108" s="96" t="s">
        <v>156</v>
      </c>
      <c r="B108" s="97">
        <v>907</v>
      </c>
      <c r="C108" s="98">
        <v>7</v>
      </c>
      <c r="D108" s="98">
        <v>1</v>
      </c>
      <c r="E108" s="85" t="s">
        <v>233</v>
      </c>
      <c r="F108" s="86" t="s">
        <v>157</v>
      </c>
      <c r="G108" s="79">
        <v>100</v>
      </c>
    </row>
    <row r="109" spans="1:7" x14ac:dyDescent="0.25">
      <c r="A109" s="96" t="s">
        <v>234</v>
      </c>
      <c r="B109" s="97">
        <v>907</v>
      </c>
      <c r="C109" s="98">
        <v>7</v>
      </c>
      <c r="D109" s="98">
        <v>1</v>
      </c>
      <c r="E109" s="85" t="s">
        <v>235</v>
      </c>
      <c r="F109" s="86" t="s">
        <v>139</v>
      </c>
      <c r="G109" s="79">
        <v>30.3</v>
      </c>
    </row>
    <row r="110" spans="1:7" ht="31.5" x14ac:dyDescent="0.25">
      <c r="A110" s="96" t="s">
        <v>156</v>
      </c>
      <c r="B110" s="97">
        <v>907</v>
      </c>
      <c r="C110" s="98">
        <v>7</v>
      </c>
      <c r="D110" s="98">
        <v>1</v>
      </c>
      <c r="E110" s="85" t="s">
        <v>235</v>
      </c>
      <c r="F110" s="86" t="s">
        <v>157</v>
      </c>
      <c r="G110" s="79">
        <v>30.3</v>
      </c>
    </row>
    <row r="111" spans="1:7" x14ac:dyDescent="0.25">
      <c r="A111" s="96" t="s">
        <v>152</v>
      </c>
      <c r="B111" s="97">
        <v>907</v>
      </c>
      <c r="C111" s="98">
        <v>7</v>
      </c>
      <c r="D111" s="98">
        <v>1</v>
      </c>
      <c r="E111" s="85" t="s">
        <v>236</v>
      </c>
      <c r="F111" s="86" t="s">
        <v>139</v>
      </c>
      <c r="G111" s="79">
        <v>33308.1</v>
      </c>
    </row>
    <row r="112" spans="1:7" ht="31.5" x14ac:dyDescent="0.25">
      <c r="A112" s="96" t="s">
        <v>156</v>
      </c>
      <c r="B112" s="97">
        <v>907</v>
      </c>
      <c r="C112" s="98">
        <v>7</v>
      </c>
      <c r="D112" s="98">
        <v>1</v>
      </c>
      <c r="E112" s="85" t="s">
        <v>236</v>
      </c>
      <c r="F112" s="86" t="s">
        <v>157</v>
      </c>
      <c r="G112" s="79">
        <v>32810.800000000003</v>
      </c>
    </row>
    <row r="113" spans="1:7" x14ac:dyDescent="0.25">
      <c r="A113" s="96" t="s">
        <v>179</v>
      </c>
      <c r="B113" s="97">
        <v>907</v>
      </c>
      <c r="C113" s="98">
        <v>7</v>
      </c>
      <c r="D113" s="98">
        <v>1</v>
      </c>
      <c r="E113" s="85" t="s">
        <v>236</v>
      </c>
      <c r="F113" s="86" t="s">
        <v>180</v>
      </c>
      <c r="G113" s="79">
        <v>497.3</v>
      </c>
    </row>
    <row r="114" spans="1:7" ht="63" x14ac:dyDescent="0.25">
      <c r="A114" s="96" t="s">
        <v>237</v>
      </c>
      <c r="B114" s="97">
        <v>907</v>
      </c>
      <c r="C114" s="98">
        <v>7</v>
      </c>
      <c r="D114" s="98">
        <v>1</v>
      </c>
      <c r="E114" s="85" t="s">
        <v>238</v>
      </c>
      <c r="F114" s="86" t="s">
        <v>139</v>
      </c>
      <c r="G114" s="79">
        <v>199840.2</v>
      </c>
    </row>
    <row r="115" spans="1:7" ht="63" x14ac:dyDescent="0.25">
      <c r="A115" s="96" t="s">
        <v>154</v>
      </c>
      <c r="B115" s="97">
        <v>907</v>
      </c>
      <c r="C115" s="98">
        <v>7</v>
      </c>
      <c r="D115" s="98">
        <v>1</v>
      </c>
      <c r="E115" s="85" t="s">
        <v>238</v>
      </c>
      <c r="F115" s="86" t="s">
        <v>155</v>
      </c>
      <c r="G115" s="79">
        <v>198547.20000000001</v>
      </c>
    </row>
    <row r="116" spans="1:7" ht="31.5" x14ac:dyDescent="0.25">
      <c r="A116" s="96" t="s">
        <v>156</v>
      </c>
      <c r="B116" s="97">
        <v>907</v>
      </c>
      <c r="C116" s="98">
        <v>7</v>
      </c>
      <c r="D116" s="98">
        <v>1</v>
      </c>
      <c r="E116" s="85" t="s">
        <v>238</v>
      </c>
      <c r="F116" s="86" t="s">
        <v>157</v>
      </c>
      <c r="G116" s="79">
        <v>1293</v>
      </c>
    </row>
    <row r="117" spans="1:7" ht="110.25" x14ac:dyDescent="0.25">
      <c r="A117" s="96" t="s">
        <v>241</v>
      </c>
      <c r="B117" s="97">
        <v>907</v>
      </c>
      <c r="C117" s="98">
        <v>7</v>
      </c>
      <c r="D117" s="98">
        <v>1</v>
      </c>
      <c r="E117" s="85" t="s">
        <v>242</v>
      </c>
      <c r="F117" s="86" t="s">
        <v>139</v>
      </c>
      <c r="G117" s="79">
        <v>781</v>
      </c>
    </row>
    <row r="118" spans="1:7" ht="31.5" x14ac:dyDescent="0.25">
      <c r="A118" s="96" t="s">
        <v>156</v>
      </c>
      <c r="B118" s="97">
        <v>907</v>
      </c>
      <c r="C118" s="98">
        <v>7</v>
      </c>
      <c r="D118" s="98">
        <v>1</v>
      </c>
      <c r="E118" s="85" t="s">
        <v>242</v>
      </c>
      <c r="F118" s="86" t="s">
        <v>157</v>
      </c>
      <c r="G118" s="79">
        <v>781</v>
      </c>
    </row>
    <row r="119" spans="1:7" ht="31.5" x14ac:dyDescent="0.25">
      <c r="A119" s="96" t="s">
        <v>162</v>
      </c>
      <c r="B119" s="97">
        <v>907</v>
      </c>
      <c r="C119" s="98">
        <v>7</v>
      </c>
      <c r="D119" s="98">
        <v>1</v>
      </c>
      <c r="E119" s="85" t="s">
        <v>243</v>
      </c>
      <c r="F119" s="86" t="s">
        <v>139</v>
      </c>
      <c r="G119" s="79">
        <v>2318.1999999999998</v>
      </c>
    </row>
    <row r="120" spans="1:7" ht="31.5" x14ac:dyDescent="0.25">
      <c r="A120" s="96" t="s">
        <v>156</v>
      </c>
      <c r="B120" s="97">
        <v>907</v>
      </c>
      <c r="C120" s="98">
        <v>7</v>
      </c>
      <c r="D120" s="98">
        <v>1</v>
      </c>
      <c r="E120" s="85" t="s">
        <v>243</v>
      </c>
      <c r="F120" s="86" t="s">
        <v>157</v>
      </c>
      <c r="G120" s="79">
        <v>2318.1999999999998</v>
      </c>
    </row>
    <row r="121" spans="1:7" ht="47.25" x14ac:dyDescent="0.25">
      <c r="A121" s="96" t="s">
        <v>198</v>
      </c>
      <c r="B121" s="97">
        <v>907</v>
      </c>
      <c r="C121" s="98">
        <v>7</v>
      </c>
      <c r="D121" s="98">
        <v>1</v>
      </c>
      <c r="E121" s="85" t="s">
        <v>199</v>
      </c>
      <c r="F121" s="86" t="s">
        <v>139</v>
      </c>
      <c r="G121" s="79">
        <v>60.7</v>
      </c>
    </row>
    <row r="122" spans="1:7" ht="47.25" x14ac:dyDescent="0.25">
      <c r="A122" s="96" t="s">
        <v>200</v>
      </c>
      <c r="B122" s="97">
        <v>907</v>
      </c>
      <c r="C122" s="98">
        <v>7</v>
      </c>
      <c r="D122" s="98">
        <v>1</v>
      </c>
      <c r="E122" s="85" t="s">
        <v>201</v>
      </c>
      <c r="F122" s="86" t="s">
        <v>139</v>
      </c>
      <c r="G122" s="79">
        <v>60.7</v>
      </c>
    </row>
    <row r="123" spans="1:7" ht="47.25" x14ac:dyDescent="0.25">
      <c r="A123" s="96" t="s">
        <v>202</v>
      </c>
      <c r="B123" s="97">
        <v>907</v>
      </c>
      <c r="C123" s="98">
        <v>7</v>
      </c>
      <c r="D123" s="98">
        <v>1</v>
      </c>
      <c r="E123" s="85" t="s">
        <v>203</v>
      </c>
      <c r="F123" s="86" t="s">
        <v>139</v>
      </c>
      <c r="G123" s="79">
        <v>60.7</v>
      </c>
    </row>
    <row r="124" spans="1:7" ht="63" x14ac:dyDescent="0.25">
      <c r="A124" s="96" t="s">
        <v>204</v>
      </c>
      <c r="B124" s="97">
        <v>907</v>
      </c>
      <c r="C124" s="98">
        <v>7</v>
      </c>
      <c r="D124" s="98">
        <v>1</v>
      </c>
      <c r="E124" s="85" t="s">
        <v>205</v>
      </c>
      <c r="F124" s="86" t="s">
        <v>139</v>
      </c>
      <c r="G124" s="79">
        <v>60.7</v>
      </c>
    </row>
    <row r="125" spans="1:7" ht="31.5" x14ac:dyDescent="0.25">
      <c r="A125" s="96" t="s">
        <v>156</v>
      </c>
      <c r="B125" s="97">
        <v>907</v>
      </c>
      <c r="C125" s="98">
        <v>7</v>
      </c>
      <c r="D125" s="98">
        <v>1</v>
      </c>
      <c r="E125" s="85" t="s">
        <v>205</v>
      </c>
      <c r="F125" s="86" t="s">
        <v>157</v>
      </c>
      <c r="G125" s="79">
        <v>60.7</v>
      </c>
    </row>
    <row r="126" spans="1:7" x14ac:dyDescent="0.25">
      <c r="A126" s="96" t="s">
        <v>244</v>
      </c>
      <c r="B126" s="97">
        <v>907</v>
      </c>
      <c r="C126" s="98">
        <v>7</v>
      </c>
      <c r="D126" s="98">
        <v>2</v>
      </c>
      <c r="E126" s="85" t="s">
        <v>139</v>
      </c>
      <c r="F126" s="86" t="s">
        <v>139</v>
      </c>
      <c r="G126" s="79">
        <f>590522.6-10000</f>
        <v>580522.6</v>
      </c>
    </row>
    <row r="127" spans="1:7" ht="31.5" x14ac:dyDescent="0.25">
      <c r="A127" s="96" t="s">
        <v>224</v>
      </c>
      <c r="B127" s="97">
        <v>907</v>
      </c>
      <c r="C127" s="98">
        <v>7</v>
      </c>
      <c r="D127" s="98">
        <v>2</v>
      </c>
      <c r="E127" s="85" t="s">
        <v>225</v>
      </c>
      <c r="F127" s="86" t="s">
        <v>139</v>
      </c>
      <c r="G127" s="79">
        <f>590492.6-10000</f>
        <v>580492.6</v>
      </c>
    </row>
    <row r="128" spans="1:7" ht="31.5" x14ac:dyDescent="0.25">
      <c r="A128" s="96" t="s">
        <v>226</v>
      </c>
      <c r="B128" s="97">
        <v>907</v>
      </c>
      <c r="C128" s="98">
        <v>7</v>
      </c>
      <c r="D128" s="98">
        <v>2</v>
      </c>
      <c r="E128" s="85" t="s">
        <v>227</v>
      </c>
      <c r="F128" s="86" t="s">
        <v>139</v>
      </c>
      <c r="G128" s="79">
        <f>590483.6-10000</f>
        <v>580483.6</v>
      </c>
    </row>
    <row r="129" spans="1:7" ht="31.5" x14ac:dyDescent="0.25">
      <c r="A129" s="96" t="s">
        <v>245</v>
      </c>
      <c r="B129" s="97">
        <v>907</v>
      </c>
      <c r="C129" s="98">
        <v>7</v>
      </c>
      <c r="D129" s="98">
        <v>2</v>
      </c>
      <c r="E129" s="85" t="s">
        <v>246</v>
      </c>
      <c r="F129" s="86" t="s">
        <v>139</v>
      </c>
      <c r="G129" s="79">
        <f>590483.6-10000</f>
        <v>580483.6</v>
      </c>
    </row>
    <row r="130" spans="1:7" ht="31.5" x14ac:dyDescent="0.25">
      <c r="A130" s="96" t="s">
        <v>247</v>
      </c>
      <c r="B130" s="97">
        <v>907</v>
      </c>
      <c r="C130" s="98">
        <v>7</v>
      </c>
      <c r="D130" s="98">
        <v>2</v>
      </c>
      <c r="E130" s="85" t="s">
        <v>248</v>
      </c>
      <c r="F130" s="86" t="s">
        <v>139</v>
      </c>
      <c r="G130" s="79">
        <v>111</v>
      </c>
    </row>
    <row r="131" spans="1:7" ht="31.5" x14ac:dyDescent="0.25">
      <c r="A131" s="96" t="s">
        <v>156</v>
      </c>
      <c r="B131" s="97">
        <v>907</v>
      </c>
      <c r="C131" s="98">
        <v>7</v>
      </c>
      <c r="D131" s="98">
        <v>2</v>
      </c>
      <c r="E131" s="85" t="s">
        <v>248</v>
      </c>
      <c r="F131" s="86" t="s">
        <v>157</v>
      </c>
      <c r="G131" s="79">
        <v>111</v>
      </c>
    </row>
    <row r="132" spans="1:7" ht="31.5" x14ac:dyDescent="0.25">
      <c r="A132" s="96" t="s">
        <v>230</v>
      </c>
      <c r="B132" s="97">
        <v>907</v>
      </c>
      <c r="C132" s="98">
        <v>7</v>
      </c>
      <c r="D132" s="98">
        <v>2</v>
      </c>
      <c r="E132" s="85" t="s">
        <v>249</v>
      </c>
      <c r="F132" s="86" t="s">
        <v>139</v>
      </c>
      <c r="G132" s="79">
        <v>1794.8</v>
      </c>
    </row>
    <row r="133" spans="1:7" ht="31.5" x14ac:dyDescent="0.25">
      <c r="A133" s="96" t="s">
        <v>156</v>
      </c>
      <c r="B133" s="97">
        <v>907</v>
      </c>
      <c r="C133" s="98">
        <v>7</v>
      </c>
      <c r="D133" s="98">
        <v>2</v>
      </c>
      <c r="E133" s="85" t="s">
        <v>249</v>
      </c>
      <c r="F133" s="86" t="s">
        <v>157</v>
      </c>
      <c r="G133" s="79">
        <v>1794.8</v>
      </c>
    </row>
    <row r="134" spans="1:7" x14ac:dyDescent="0.25">
      <c r="A134" s="96" t="s">
        <v>232</v>
      </c>
      <c r="B134" s="97">
        <v>907</v>
      </c>
      <c r="C134" s="98">
        <v>7</v>
      </c>
      <c r="D134" s="98">
        <v>2</v>
      </c>
      <c r="E134" s="85" t="s">
        <v>250</v>
      </c>
      <c r="F134" s="86" t="s">
        <v>139</v>
      </c>
      <c r="G134" s="79">
        <v>2259</v>
      </c>
    </row>
    <row r="135" spans="1:7" ht="31.5" x14ac:dyDescent="0.25">
      <c r="A135" s="96" t="s">
        <v>156</v>
      </c>
      <c r="B135" s="97">
        <v>907</v>
      </c>
      <c r="C135" s="98">
        <v>7</v>
      </c>
      <c r="D135" s="98">
        <v>2</v>
      </c>
      <c r="E135" s="85" t="s">
        <v>250</v>
      </c>
      <c r="F135" s="86" t="s">
        <v>157</v>
      </c>
      <c r="G135" s="79">
        <v>2259</v>
      </c>
    </row>
    <row r="136" spans="1:7" x14ac:dyDescent="0.25">
      <c r="A136" s="96" t="s">
        <v>234</v>
      </c>
      <c r="B136" s="97">
        <v>907</v>
      </c>
      <c r="C136" s="98">
        <v>7</v>
      </c>
      <c r="D136" s="98">
        <v>2</v>
      </c>
      <c r="E136" s="85" t="s">
        <v>251</v>
      </c>
      <c r="F136" s="86" t="s">
        <v>139</v>
      </c>
      <c r="G136" s="79">
        <v>37</v>
      </c>
    </row>
    <row r="137" spans="1:7" ht="31.5" x14ac:dyDescent="0.25">
      <c r="A137" s="96" t="s">
        <v>156</v>
      </c>
      <c r="B137" s="97">
        <v>907</v>
      </c>
      <c r="C137" s="98">
        <v>7</v>
      </c>
      <c r="D137" s="98">
        <v>2</v>
      </c>
      <c r="E137" s="85" t="s">
        <v>251</v>
      </c>
      <c r="F137" s="86" t="s">
        <v>157</v>
      </c>
      <c r="G137" s="79">
        <v>37</v>
      </c>
    </row>
    <row r="138" spans="1:7" ht="31.5" x14ac:dyDescent="0.25">
      <c r="A138" s="96" t="s">
        <v>252</v>
      </c>
      <c r="B138" s="97">
        <v>907</v>
      </c>
      <c r="C138" s="98">
        <v>7</v>
      </c>
      <c r="D138" s="98">
        <v>2</v>
      </c>
      <c r="E138" s="85" t="s">
        <v>253</v>
      </c>
      <c r="F138" s="86" t="s">
        <v>139</v>
      </c>
      <c r="G138" s="79">
        <v>8711.7999999999993</v>
      </c>
    </row>
    <row r="139" spans="1:7" ht="31.5" x14ac:dyDescent="0.25">
      <c r="A139" s="96" t="s">
        <v>156</v>
      </c>
      <c r="B139" s="97">
        <v>907</v>
      </c>
      <c r="C139" s="98">
        <v>7</v>
      </c>
      <c r="D139" s="98">
        <v>2</v>
      </c>
      <c r="E139" s="85" t="s">
        <v>253</v>
      </c>
      <c r="F139" s="86" t="s">
        <v>157</v>
      </c>
      <c r="G139" s="79">
        <v>8708.7999999999993</v>
      </c>
    </row>
    <row r="140" spans="1:7" x14ac:dyDescent="0.25">
      <c r="A140" s="96" t="s">
        <v>179</v>
      </c>
      <c r="B140" s="97">
        <v>907</v>
      </c>
      <c r="C140" s="98">
        <v>7</v>
      </c>
      <c r="D140" s="98">
        <v>2</v>
      </c>
      <c r="E140" s="85" t="s">
        <v>253</v>
      </c>
      <c r="F140" s="86" t="s">
        <v>180</v>
      </c>
      <c r="G140" s="79">
        <v>3</v>
      </c>
    </row>
    <row r="141" spans="1:7" ht="31.5" x14ac:dyDescent="0.25">
      <c r="A141" s="96" t="s">
        <v>254</v>
      </c>
      <c r="B141" s="97">
        <v>907</v>
      </c>
      <c r="C141" s="98">
        <v>7</v>
      </c>
      <c r="D141" s="98">
        <v>2</v>
      </c>
      <c r="E141" s="85" t="s">
        <v>255</v>
      </c>
      <c r="F141" s="86" t="s">
        <v>139</v>
      </c>
      <c r="G141" s="79">
        <v>120</v>
      </c>
    </row>
    <row r="142" spans="1:7" ht="63" x14ac:dyDescent="0.25">
      <c r="A142" s="96" t="s">
        <v>154</v>
      </c>
      <c r="B142" s="97">
        <v>907</v>
      </c>
      <c r="C142" s="98">
        <v>7</v>
      </c>
      <c r="D142" s="98">
        <v>2</v>
      </c>
      <c r="E142" s="85" t="s">
        <v>255</v>
      </c>
      <c r="F142" s="86" t="s">
        <v>155</v>
      </c>
      <c r="G142" s="79">
        <v>120</v>
      </c>
    </row>
    <row r="143" spans="1:7" x14ac:dyDescent="0.25">
      <c r="A143" s="96" t="s">
        <v>256</v>
      </c>
      <c r="B143" s="97">
        <v>907</v>
      </c>
      <c r="C143" s="98">
        <v>7</v>
      </c>
      <c r="D143" s="98">
        <v>2</v>
      </c>
      <c r="E143" s="85" t="s">
        <v>257</v>
      </c>
      <c r="F143" s="86" t="s">
        <v>139</v>
      </c>
      <c r="G143" s="79">
        <v>15</v>
      </c>
    </row>
    <row r="144" spans="1:7" ht="31.5" x14ac:dyDescent="0.25">
      <c r="A144" s="96" t="s">
        <v>156</v>
      </c>
      <c r="B144" s="97">
        <v>907</v>
      </c>
      <c r="C144" s="98">
        <v>7</v>
      </c>
      <c r="D144" s="98">
        <v>2</v>
      </c>
      <c r="E144" s="85" t="s">
        <v>257</v>
      </c>
      <c r="F144" s="86" t="s">
        <v>157</v>
      </c>
      <c r="G144" s="79">
        <v>15</v>
      </c>
    </row>
    <row r="145" spans="1:7" x14ac:dyDescent="0.25">
      <c r="A145" s="96" t="s">
        <v>258</v>
      </c>
      <c r="B145" s="97">
        <v>907</v>
      </c>
      <c r="C145" s="98">
        <v>7</v>
      </c>
      <c r="D145" s="98">
        <v>2</v>
      </c>
      <c r="E145" s="85" t="s">
        <v>259</v>
      </c>
      <c r="F145" s="86" t="s">
        <v>139</v>
      </c>
      <c r="G145" s="79">
        <v>764</v>
      </c>
    </row>
    <row r="146" spans="1:7" ht="31.5" x14ac:dyDescent="0.25">
      <c r="A146" s="96" t="s">
        <v>156</v>
      </c>
      <c r="B146" s="97">
        <v>907</v>
      </c>
      <c r="C146" s="98">
        <v>7</v>
      </c>
      <c r="D146" s="98">
        <v>2</v>
      </c>
      <c r="E146" s="85" t="s">
        <v>259</v>
      </c>
      <c r="F146" s="86" t="s">
        <v>157</v>
      </c>
      <c r="G146" s="79">
        <v>764</v>
      </c>
    </row>
    <row r="147" spans="1:7" x14ac:dyDescent="0.25">
      <c r="A147" s="96" t="s">
        <v>152</v>
      </c>
      <c r="B147" s="97">
        <v>907</v>
      </c>
      <c r="C147" s="98">
        <v>7</v>
      </c>
      <c r="D147" s="98">
        <v>2</v>
      </c>
      <c r="E147" s="85" t="s">
        <v>260</v>
      </c>
      <c r="F147" s="86" t="s">
        <v>139</v>
      </c>
      <c r="G147" s="79">
        <v>30947.4</v>
      </c>
    </row>
    <row r="148" spans="1:7" ht="31.5" x14ac:dyDescent="0.25">
      <c r="A148" s="96" t="s">
        <v>156</v>
      </c>
      <c r="B148" s="97">
        <v>907</v>
      </c>
      <c r="C148" s="98">
        <v>7</v>
      </c>
      <c r="D148" s="98">
        <v>2</v>
      </c>
      <c r="E148" s="85" t="s">
        <v>260</v>
      </c>
      <c r="F148" s="86" t="s">
        <v>157</v>
      </c>
      <c r="G148" s="79">
        <v>29046.9</v>
      </c>
    </row>
    <row r="149" spans="1:7" x14ac:dyDescent="0.25">
      <c r="A149" s="96" t="s">
        <v>179</v>
      </c>
      <c r="B149" s="97">
        <v>907</v>
      </c>
      <c r="C149" s="98">
        <v>7</v>
      </c>
      <c r="D149" s="98">
        <v>2</v>
      </c>
      <c r="E149" s="85" t="s">
        <v>260</v>
      </c>
      <c r="F149" s="86" t="s">
        <v>180</v>
      </c>
      <c r="G149" s="79">
        <v>1900.5</v>
      </c>
    </row>
    <row r="150" spans="1:7" ht="47.25" x14ac:dyDescent="0.25">
      <c r="A150" s="96" t="s">
        <v>261</v>
      </c>
      <c r="B150" s="97">
        <v>907</v>
      </c>
      <c r="C150" s="98">
        <v>7</v>
      </c>
      <c r="D150" s="98">
        <v>2</v>
      </c>
      <c r="E150" s="85" t="s">
        <v>262</v>
      </c>
      <c r="F150" s="86" t="s">
        <v>139</v>
      </c>
      <c r="G150" s="79">
        <v>39020.9</v>
      </c>
    </row>
    <row r="151" spans="1:7" ht="63" x14ac:dyDescent="0.25">
      <c r="A151" s="96" t="s">
        <v>154</v>
      </c>
      <c r="B151" s="97">
        <v>907</v>
      </c>
      <c r="C151" s="98">
        <v>7</v>
      </c>
      <c r="D151" s="98">
        <v>2</v>
      </c>
      <c r="E151" s="85" t="s">
        <v>262</v>
      </c>
      <c r="F151" s="86" t="s">
        <v>155</v>
      </c>
      <c r="G151" s="79">
        <v>39020.9</v>
      </c>
    </row>
    <row r="152" spans="1:7" ht="94.5" x14ac:dyDescent="0.25">
      <c r="A152" s="96" t="s">
        <v>263</v>
      </c>
      <c r="B152" s="97">
        <v>907</v>
      </c>
      <c r="C152" s="98">
        <v>7</v>
      </c>
      <c r="D152" s="98">
        <v>2</v>
      </c>
      <c r="E152" s="85" t="s">
        <v>264</v>
      </c>
      <c r="F152" s="86" t="s">
        <v>139</v>
      </c>
      <c r="G152" s="79">
        <v>446977.6</v>
      </c>
    </row>
    <row r="153" spans="1:7" ht="63" x14ac:dyDescent="0.25">
      <c r="A153" s="96" t="s">
        <v>154</v>
      </c>
      <c r="B153" s="97">
        <v>907</v>
      </c>
      <c r="C153" s="98">
        <v>7</v>
      </c>
      <c r="D153" s="98">
        <v>2</v>
      </c>
      <c r="E153" s="85" t="s">
        <v>264</v>
      </c>
      <c r="F153" s="86" t="s">
        <v>155</v>
      </c>
      <c r="G153" s="79">
        <v>438477.6</v>
      </c>
    </row>
    <row r="154" spans="1:7" ht="31.5" x14ac:dyDescent="0.25">
      <c r="A154" s="96" t="s">
        <v>156</v>
      </c>
      <c r="B154" s="97">
        <v>907</v>
      </c>
      <c r="C154" s="98">
        <v>7</v>
      </c>
      <c r="D154" s="98">
        <v>2</v>
      </c>
      <c r="E154" s="85" t="s">
        <v>264</v>
      </c>
      <c r="F154" s="86" t="s">
        <v>157</v>
      </c>
      <c r="G154" s="79">
        <v>8500</v>
      </c>
    </row>
    <row r="155" spans="1:7" ht="47.25" x14ac:dyDescent="0.25">
      <c r="A155" s="96" t="s">
        <v>265</v>
      </c>
      <c r="B155" s="97">
        <v>907</v>
      </c>
      <c r="C155" s="98">
        <v>7</v>
      </c>
      <c r="D155" s="98">
        <v>2</v>
      </c>
      <c r="E155" s="85" t="s">
        <v>266</v>
      </c>
      <c r="F155" s="86" t="s">
        <v>139</v>
      </c>
      <c r="G155" s="79">
        <v>555.70000000000005</v>
      </c>
    </row>
    <row r="156" spans="1:7" ht="31.5" x14ac:dyDescent="0.25">
      <c r="A156" s="96" t="s">
        <v>156</v>
      </c>
      <c r="B156" s="97">
        <v>907</v>
      </c>
      <c r="C156" s="98">
        <v>7</v>
      </c>
      <c r="D156" s="98">
        <v>2</v>
      </c>
      <c r="E156" s="85" t="s">
        <v>266</v>
      </c>
      <c r="F156" s="86" t="s">
        <v>157</v>
      </c>
      <c r="G156" s="79">
        <v>442.4</v>
      </c>
    </row>
    <row r="157" spans="1:7" x14ac:dyDescent="0.25">
      <c r="A157" s="96" t="s">
        <v>150</v>
      </c>
      <c r="B157" s="97">
        <v>907</v>
      </c>
      <c r="C157" s="98">
        <v>7</v>
      </c>
      <c r="D157" s="98">
        <v>2</v>
      </c>
      <c r="E157" s="85" t="s">
        <v>266</v>
      </c>
      <c r="F157" s="86" t="s">
        <v>151</v>
      </c>
      <c r="G157" s="79">
        <v>113.3</v>
      </c>
    </row>
    <row r="158" spans="1:7" ht="47.25" x14ac:dyDescent="0.25">
      <c r="A158" s="96" t="s">
        <v>267</v>
      </c>
      <c r="B158" s="97">
        <v>907</v>
      </c>
      <c r="C158" s="98">
        <v>7</v>
      </c>
      <c r="D158" s="98">
        <v>2</v>
      </c>
      <c r="E158" s="85" t="s">
        <v>268</v>
      </c>
      <c r="F158" s="86" t="s">
        <v>139</v>
      </c>
      <c r="G158" s="79">
        <v>27175</v>
      </c>
    </row>
    <row r="159" spans="1:7" ht="31.5" x14ac:dyDescent="0.25">
      <c r="A159" s="96" t="s">
        <v>156</v>
      </c>
      <c r="B159" s="97">
        <v>907</v>
      </c>
      <c r="C159" s="98">
        <v>7</v>
      </c>
      <c r="D159" s="98">
        <v>2</v>
      </c>
      <c r="E159" s="85" t="s">
        <v>268</v>
      </c>
      <c r="F159" s="86" t="s">
        <v>157</v>
      </c>
      <c r="G159" s="79">
        <v>27175</v>
      </c>
    </row>
    <row r="160" spans="1:7" ht="31.5" x14ac:dyDescent="0.25">
      <c r="A160" s="96" t="s">
        <v>239</v>
      </c>
      <c r="B160" s="97">
        <v>907</v>
      </c>
      <c r="C160" s="98">
        <v>7</v>
      </c>
      <c r="D160" s="98">
        <v>2</v>
      </c>
      <c r="E160" s="85" t="s">
        <v>269</v>
      </c>
      <c r="F160" s="86" t="s">
        <v>139</v>
      </c>
      <c r="G160" s="79">
        <f>11919.1-10000</f>
        <v>1919.1000000000004</v>
      </c>
    </row>
    <row r="161" spans="1:7" ht="31.5" x14ac:dyDescent="0.25">
      <c r="A161" s="96" t="s">
        <v>156</v>
      </c>
      <c r="B161" s="97">
        <v>907</v>
      </c>
      <c r="C161" s="98">
        <v>7</v>
      </c>
      <c r="D161" s="98">
        <v>2</v>
      </c>
      <c r="E161" s="85" t="s">
        <v>269</v>
      </c>
      <c r="F161" s="86" t="s">
        <v>157</v>
      </c>
      <c r="G161" s="79">
        <f>11919.1-10000</f>
        <v>1919.1000000000004</v>
      </c>
    </row>
    <row r="162" spans="1:7" ht="110.25" x14ac:dyDescent="0.25">
      <c r="A162" s="96" t="s">
        <v>241</v>
      </c>
      <c r="B162" s="97">
        <v>907</v>
      </c>
      <c r="C162" s="98">
        <v>7</v>
      </c>
      <c r="D162" s="98">
        <v>2</v>
      </c>
      <c r="E162" s="85" t="s">
        <v>270</v>
      </c>
      <c r="F162" s="86" t="s">
        <v>139</v>
      </c>
      <c r="G162" s="79">
        <v>2478</v>
      </c>
    </row>
    <row r="163" spans="1:7" ht="31.5" x14ac:dyDescent="0.25">
      <c r="A163" s="96" t="s">
        <v>156</v>
      </c>
      <c r="B163" s="97">
        <v>907</v>
      </c>
      <c r="C163" s="98">
        <v>7</v>
      </c>
      <c r="D163" s="98">
        <v>2</v>
      </c>
      <c r="E163" s="85" t="s">
        <v>270</v>
      </c>
      <c r="F163" s="86" t="s">
        <v>157</v>
      </c>
      <c r="G163" s="79">
        <v>2478</v>
      </c>
    </row>
    <row r="164" spans="1:7" ht="31.5" x14ac:dyDescent="0.25">
      <c r="A164" s="96" t="s">
        <v>162</v>
      </c>
      <c r="B164" s="97">
        <v>907</v>
      </c>
      <c r="C164" s="98">
        <v>7</v>
      </c>
      <c r="D164" s="98">
        <v>2</v>
      </c>
      <c r="E164" s="85" t="s">
        <v>271</v>
      </c>
      <c r="F164" s="86" t="s">
        <v>139</v>
      </c>
      <c r="G164" s="79">
        <v>4379.2</v>
      </c>
    </row>
    <row r="165" spans="1:7" ht="31.5" x14ac:dyDescent="0.25">
      <c r="A165" s="96" t="s">
        <v>156</v>
      </c>
      <c r="B165" s="97">
        <v>907</v>
      </c>
      <c r="C165" s="98">
        <v>7</v>
      </c>
      <c r="D165" s="98">
        <v>2</v>
      </c>
      <c r="E165" s="85" t="s">
        <v>271</v>
      </c>
      <c r="F165" s="86" t="s">
        <v>157</v>
      </c>
      <c r="G165" s="79">
        <v>4379.2</v>
      </c>
    </row>
    <row r="166" spans="1:7" ht="47.25" x14ac:dyDescent="0.25">
      <c r="A166" s="96" t="s">
        <v>272</v>
      </c>
      <c r="B166" s="97">
        <v>907</v>
      </c>
      <c r="C166" s="98">
        <v>7</v>
      </c>
      <c r="D166" s="98">
        <v>2</v>
      </c>
      <c r="E166" s="85" t="s">
        <v>273</v>
      </c>
      <c r="F166" s="86" t="s">
        <v>139</v>
      </c>
      <c r="G166" s="79">
        <v>1889</v>
      </c>
    </row>
    <row r="167" spans="1:7" ht="31.5" x14ac:dyDescent="0.25">
      <c r="A167" s="96" t="s">
        <v>156</v>
      </c>
      <c r="B167" s="97">
        <v>907</v>
      </c>
      <c r="C167" s="98">
        <v>7</v>
      </c>
      <c r="D167" s="98">
        <v>2</v>
      </c>
      <c r="E167" s="85" t="s">
        <v>273</v>
      </c>
      <c r="F167" s="86" t="s">
        <v>157</v>
      </c>
      <c r="G167" s="79">
        <v>1889</v>
      </c>
    </row>
    <row r="168" spans="1:7" ht="47.25" x14ac:dyDescent="0.25">
      <c r="A168" s="96" t="s">
        <v>274</v>
      </c>
      <c r="B168" s="97">
        <v>907</v>
      </c>
      <c r="C168" s="98">
        <v>7</v>
      </c>
      <c r="D168" s="98">
        <v>2</v>
      </c>
      <c r="E168" s="85" t="s">
        <v>275</v>
      </c>
      <c r="F168" s="86" t="s">
        <v>139</v>
      </c>
      <c r="G168" s="79">
        <v>3520</v>
      </c>
    </row>
    <row r="169" spans="1:7" ht="31.5" x14ac:dyDescent="0.25">
      <c r="A169" s="96" t="s">
        <v>156</v>
      </c>
      <c r="B169" s="97">
        <v>907</v>
      </c>
      <c r="C169" s="98">
        <v>7</v>
      </c>
      <c r="D169" s="98">
        <v>2</v>
      </c>
      <c r="E169" s="85" t="s">
        <v>275</v>
      </c>
      <c r="F169" s="86" t="s">
        <v>157</v>
      </c>
      <c r="G169" s="79">
        <v>3520</v>
      </c>
    </row>
    <row r="170" spans="1:7" ht="47.25" customHeight="1" x14ac:dyDescent="0.25">
      <c r="A170" s="96" t="s">
        <v>276</v>
      </c>
      <c r="B170" s="97">
        <v>907</v>
      </c>
      <c r="C170" s="98">
        <v>7</v>
      </c>
      <c r="D170" s="98">
        <v>2</v>
      </c>
      <c r="E170" s="85" t="s">
        <v>277</v>
      </c>
      <c r="F170" s="86" t="s">
        <v>139</v>
      </c>
      <c r="G170" s="79">
        <v>7337.5</v>
      </c>
    </row>
    <row r="171" spans="1:7" ht="31.5" x14ac:dyDescent="0.25">
      <c r="A171" s="96" t="s">
        <v>156</v>
      </c>
      <c r="B171" s="97">
        <v>907</v>
      </c>
      <c r="C171" s="98">
        <v>7</v>
      </c>
      <c r="D171" s="98">
        <v>2</v>
      </c>
      <c r="E171" s="85" t="s">
        <v>277</v>
      </c>
      <c r="F171" s="86" t="s">
        <v>157</v>
      </c>
      <c r="G171" s="79">
        <v>7337.5</v>
      </c>
    </row>
    <row r="172" spans="1:7" ht="110.25" x14ac:dyDescent="0.25">
      <c r="A172" s="96" t="s">
        <v>278</v>
      </c>
      <c r="B172" s="97">
        <v>907</v>
      </c>
      <c r="C172" s="98">
        <v>7</v>
      </c>
      <c r="D172" s="98">
        <v>2</v>
      </c>
      <c r="E172" s="85" t="s">
        <v>279</v>
      </c>
      <c r="F172" s="86" t="s">
        <v>139</v>
      </c>
      <c r="G172" s="79">
        <v>471.6</v>
      </c>
    </row>
    <row r="173" spans="1:7" ht="31.5" x14ac:dyDescent="0.25">
      <c r="A173" s="96" t="s">
        <v>156</v>
      </c>
      <c r="B173" s="97">
        <v>907</v>
      </c>
      <c r="C173" s="98">
        <v>7</v>
      </c>
      <c r="D173" s="98">
        <v>2</v>
      </c>
      <c r="E173" s="85" t="s">
        <v>279</v>
      </c>
      <c r="F173" s="86" t="s">
        <v>157</v>
      </c>
      <c r="G173" s="79">
        <v>471.6</v>
      </c>
    </row>
    <row r="174" spans="1:7" ht="47.25" x14ac:dyDescent="0.25">
      <c r="A174" s="96" t="s">
        <v>284</v>
      </c>
      <c r="B174" s="97">
        <v>907</v>
      </c>
      <c r="C174" s="98">
        <v>7</v>
      </c>
      <c r="D174" s="98">
        <v>2</v>
      </c>
      <c r="E174" s="85" t="s">
        <v>285</v>
      </c>
      <c r="F174" s="86" t="s">
        <v>139</v>
      </c>
      <c r="G174" s="79">
        <v>9</v>
      </c>
    </row>
    <row r="175" spans="1:7" ht="47.25" x14ac:dyDescent="0.25">
      <c r="A175" s="96" t="s">
        <v>286</v>
      </c>
      <c r="B175" s="97">
        <v>907</v>
      </c>
      <c r="C175" s="98">
        <v>7</v>
      </c>
      <c r="D175" s="98">
        <v>2</v>
      </c>
      <c r="E175" s="85" t="s">
        <v>287</v>
      </c>
      <c r="F175" s="86" t="s">
        <v>139</v>
      </c>
      <c r="G175" s="79">
        <v>9</v>
      </c>
    </row>
    <row r="176" spans="1:7" ht="63" x14ac:dyDescent="0.25">
      <c r="A176" s="96" t="s">
        <v>288</v>
      </c>
      <c r="B176" s="97">
        <v>907</v>
      </c>
      <c r="C176" s="98">
        <v>7</v>
      </c>
      <c r="D176" s="98">
        <v>2</v>
      </c>
      <c r="E176" s="85" t="s">
        <v>289</v>
      </c>
      <c r="F176" s="86" t="s">
        <v>139</v>
      </c>
      <c r="G176" s="79">
        <v>9</v>
      </c>
    </row>
    <row r="177" spans="1:7" x14ac:dyDescent="0.25">
      <c r="A177" s="96" t="s">
        <v>150</v>
      </c>
      <c r="B177" s="97">
        <v>907</v>
      </c>
      <c r="C177" s="98">
        <v>7</v>
      </c>
      <c r="D177" s="98">
        <v>2</v>
      </c>
      <c r="E177" s="85" t="s">
        <v>289</v>
      </c>
      <c r="F177" s="86" t="s">
        <v>151</v>
      </c>
      <c r="G177" s="79">
        <v>9</v>
      </c>
    </row>
    <row r="178" spans="1:7" ht="47.25" x14ac:dyDescent="0.25">
      <c r="A178" s="96" t="s">
        <v>198</v>
      </c>
      <c r="B178" s="97">
        <v>907</v>
      </c>
      <c r="C178" s="98">
        <v>7</v>
      </c>
      <c r="D178" s="98">
        <v>2</v>
      </c>
      <c r="E178" s="85" t="s">
        <v>199</v>
      </c>
      <c r="F178" s="86" t="s">
        <v>139</v>
      </c>
      <c r="G178" s="79">
        <v>30</v>
      </c>
    </row>
    <row r="179" spans="1:7" ht="47.25" x14ac:dyDescent="0.25">
      <c r="A179" s="96" t="s">
        <v>200</v>
      </c>
      <c r="B179" s="97">
        <v>907</v>
      </c>
      <c r="C179" s="98">
        <v>7</v>
      </c>
      <c r="D179" s="98">
        <v>2</v>
      </c>
      <c r="E179" s="85" t="s">
        <v>201</v>
      </c>
      <c r="F179" s="86" t="s">
        <v>139</v>
      </c>
      <c r="G179" s="79">
        <v>30</v>
      </c>
    </row>
    <row r="180" spans="1:7" ht="47.25" x14ac:dyDescent="0.25">
      <c r="A180" s="96" t="s">
        <v>202</v>
      </c>
      <c r="B180" s="97">
        <v>907</v>
      </c>
      <c r="C180" s="98">
        <v>7</v>
      </c>
      <c r="D180" s="98">
        <v>2</v>
      </c>
      <c r="E180" s="85" t="s">
        <v>203</v>
      </c>
      <c r="F180" s="86" t="s">
        <v>139</v>
      </c>
      <c r="G180" s="79">
        <v>30</v>
      </c>
    </row>
    <row r="181" spans="1:7" ht="63" x14ac:dyDescent="0.25">
      <c r="A181" s="96" t="s">
        <v>204</v>
      </c>
      <c r="B181" s="97">
        <v>907</v>
      </c>
      <c r="C181" s="98">
        <v>7</v>
      </c>
      <c r="D181" s="98">
        <v>2</v>
      </c>
      <c r="E181" s="85" t="s">
        <v>205</v>
      </c>
      <c r="F181" s="86" t="s">
        <v>139</v>
      </c>
      <c r="G181" s="79">
        <v>30</v>
      </c>
    </row>
    <row r="182" spans="1:7" ht="31.5" x14ac:dyDescent="0.25">
      <c r="A182" s="96" t="s">
        <v>156</v>
      </c>
      <c r="B182" s="97">
        <v>907</v>
      </c>
      <c r="C182" s="98">
        <v>7</v>
      </c>
      <c r="D182" s="98">
        <v>2</v>
      </c>
      <c r="E182" s="85" t="s">
        <v>205</v>
      </c>
      <c r="F182" s="86" t="s">
        <v>157</v>
      </c>
      <c r="G182" s="79">
        <v>30</v>
      </c>
    </row>
    <row r="183" spans="1:7" x14ac:dyDescent="0.25">
      <c r="A183" s="96" t="s">
        <v>141</v>
      </c>
      <c r="B183" s="97">
        <v>907</v>
      </c>
      <c r="C183" s="98">
        <v>7</v>
      </c>
      <c r="D183" s="98">
        <v>3</v>
      </c>
      <c r="E183" s="85" t="s">
        <v>139</v>
      </c>
      <c r="F183" s="86" t="s">
        <v>139</v>
      </c>
      <c r="G183" s="79">
        <v>55873.7</v>
      </c>
    </row>
    <row r="184" spans="1:7" ht="31.5" x14ac:dyDescent="0.25">
      <c r="A184" s="96" t="s">
        <v>224</v>
      </c>
      <c r="B184" s="97">
        <v>907</v>
      </c>
      <c r="C184" s="98">
        <v>7</v>
      </c>
      <c r="D184" s="98">
        <v>3</v>
      </c>
      <c r="E184" s="85" t="s">
        <v>225</v>
      </c>
      <c r="F184" s="86" t="s">
        <v>139</v>
      </c>
      <c r="G184" s="79">
        <v>55844.7</v>
      </c>
    </row>
    <row r="185" spans="1:7" ht="31.5" x14ac:dyDescent="0.25">
      <c r="A185" s="96" t="s">
        <v>226</v>
      </c>
      <c r="B185" s="97">
        <v>907</v>
      </c>
      <c r="C185" s="98">
        <v>7</v>
      </c>
      <c r="D185" s="98">
        <v>3</v>
      </c>
      <c r="E185" s="85" t="s">
        <v>227</v>
      </c>
      <c r="F185" s="86" t="s">
        <v>139</v>
      </c>
      <c r="G185" s="79">
        <v>55844.7</v>
      </c>
    </row>
    <row r="186" spans="1:7" ht="31.5" x14ac:dyDescent="0.25">
      <c r="A186" s="96" t="s">
        <v>290</v>
      </c>
      <c r="B186" s="97">
        <v>907</v>
      </c>
      <c r="C186" s="98">
        <v>7</v>
      </c>
      <c r="D186" s="98">
        <v>3</v>
      </c>
      <c r="E186" s="85" t="s">
        <v>291</v>
      </c>
      <c r="F186" s="86" t="s">
        <v>139</v>
      </c>
      <c r="G186" s="79">
        <v>55844.7</v>
      </c>
    </row>
    <row r="187" spans="1:7" ht="31.5" x14ac:dyDescent="0.25">
      <c r="A187" s="96" t="s">
        <v>230</v>
      </c>
      <c r="B187" s="97">
        <v>907</v>
      </c>
      <c r="C187" s="98">
        <v>7</v>
      </c>
      <c r="D187" s="98">
        <v>3</v>
      </c>
      <c r="E187" s="85" t="s">
        <v>292</v>
      </c>
      <c r="F187" s="86" t="s">
        <v>139</v>
      </c>
      <c r="G187" s="79">
        <v>64.2</v>
      </c>
    </row>
    <row r="188" spans="1:7" ht="31.5" x14ac:dyDescent="0.25">
      <c r="A188" s="96" t="s">
        <v>156</v>
      </c>
      <c r="B188" s="97">
        <v>907</v>
      </c>
      <c r="C188" s="98">
        <v>7</v>
      </c>
      <c r="D188" s="98">
        <v>3</v>
      </c>
      <c r="E188" s="85" t="s">
        <v>292</v>
      </c>
      <c r="F188" s="86" t="s">
        <v>157</v>
      </c>
      <c r="G188" s="79">
        <v>64.2</v>
      </c>
    </row>
    <row r="189" spans="1:7" x14ac:dyDescent="0.25">
      <c r="A189" s="96" t="s">
        <v>234</v>
      </c>
      <c r="B189" s="97">
        <v>907</v>
      </c>
      <c r="C189" s="98">
        <v>7</v>
      </c>
      <c r="D189" s="98">
        <v>3</v>
      </c>
      <c r="E189" s="85" t="s">
        <v>293</v>
      </c>
      <c r="F189" s="86" t="s">
        <v>139</v>
      </c>
      <c r="G189" s="79">
        <v>31.8</v>
      </c>
    </row>
    <row r="190" spans="1:7" ht="31.5" x14ac:dyDescent="0.25">
      <c r="A190" s="96" t="s">
        <v>156</v>
      </c>
      <c r="B190" s="97">
        <v>907</v>
      </c>
      <c r="C190" s="98">
        <v>7</v>
      </c>
      <c r="D190" s="98">
        <v>3</v>
      </c>
      <c r="E190" s="85" t="s">
        <v>293</v>
      </c>
      <c r="F190" s="86" t="s">
        <v>157</v>
      </c>
      <c r="G190" s="79">
        <v>31.8</v>
      </c>
    </row>
    <row r="191" spans="1:7" x14ac:dyDescent="0.25">
      <c r="A191" s="96" t="s">
        <v>152</v>
      </c>
      <c r="B191" s="97">
        <v>907</v>
      </c>
      <c r="C191" s="98">
        <v>7</v>
      </c>
      <c r="D191" s="98">
        <v>3</v>
      </c>
      <c r="E191" s="85" t="s">
        <v>294</v>
      </c>
      <c r="F191" s="86" t="s">
        <v>139</v>
      </c>
      <c r="G191" s="79">
        <v>38409.9</v>
      </c>
    </row>
    <row r="192" spans="1:7" ht="63" x14ac:dyDescent="0.25">
      <c r="A192" s="96" t="s">
        <v>154</v>
      </c>
      <c r="B192" s="97">
        <v>907</v>
      </c>
      <c r="C192" s="98">
        <v>7</v>
      </c>
      <c r="D192" s="98">
        <v>3</v>
      </c>
      <c r="E192" s="85" t="s">
        <v>294</v>
      </c>
      <c r="F192" s="86" t="s">
        <v>155</v>
      </c>
      <c r="G192" s="79">
        <v>35635.4</v>
      </c>
    </row>
    <row r="193" spans="1:7" ht="31.5" x14ac:dyDescent="0.25">
      <c r="A193" s="96" t="s">
        <v>156</v>
      </c>
      <c r="B193" s="97">
        <v>907</v>
      </c>
      <c r="C193" s="98">
        <v>7</v>
      </c>
      <c r="D193" s="98">
        <v>3</v>
      </c>
      <c r="E193" s="85" t="s">
        <v>294</v>
      </c>
      <c r="F193" s="86" t="s">
        <v>157</v>
      </c>
      <c r="G193" s="79">
        <v>2514.6999999999998</v>
      </c>
    </row>
    <row r="194" spans="1:7" x14ac:dyDescent="0.25">
      <c r="A194" s="96" t="s">
        <v>179</v>
      </c>
      <c r="B194" s="97">
        <v>907</v>
      </c>
      <c r="C194" s="98">
        <v>7</v>
      </c>
      <c r="D194" s="98">
        <v>3</v>
      </c>
      <c r="E194" s="85" t="s">
        <v>294</v>
      </c>
      <c r="F194" s="86" t="s">
        <v>180</v>
      </c>
      <c r="G194" s="79">
        <v>259.8</v>
      </c>
    </row>
    <row r="195" spans="1:7" ht="141" customHeight="1" x14ac:dyDescent="0.25">
      <c r="A195" s="96" t="s">
        <v>158</v>
      </c>
      <c r="B195" s="97">
        <v>907</v>
      </c>
      <c r="C195" s="98">
        <v>7</v>
      </c>
      <c r="D195" s="98">
        <v>3</v>
      </c>
      <c r="E195" s="85" t="s">
        <v>295</v>
      </c>
      <c r="F195" s="86" t="s">
        <v>139</v>
      </c>
      <c r="G195" s="79">
        <v>16716.3</v>
      </c>
    </row>
    <row r="196" spans="1:7" ht="63" x14ac:dyDescent="0.25">
      <c r="A196" s="96" t="s">
        <v>154</v>
      </c>
      <c r="B196" s="97">
        <v>907</v>
      </c>
      <c r="C196" s="98">
        <v>7</v>
      </c>
      <c r="D196" s="98">
        <v>3</v>
      </c>
      <c r="E196" s="85" t="s">
        <v>295</v>
      </c>
      <c r="F196" s="86" t="s">
        <v>155</v>
      </c>
      <c r="G196" s="79">
        <v>16716.3</v>
      </c>
    </row>
    <row r="197" spans="1:7" ht="31.5" x14ac:dyDescent="0.25">
      <c r="A197" s="96" t="s">
        <v>162</v>
      </c>
      <c r="B197" s="97">
        <v>907</v>
      </c>
      <c r="C197" s="98">
        <v>7</v>
      </c>
      <c r="D197" s="98">
        <v>3</v>
      </c>
      <c r="E197" s="85" t="s">
        <v>296</v>
      </c>
      <c r="F197" s="86" t="s">
        <v>139</v>
      </c>
      <c r="G197" s="79">
        <v>622.5</v>
      </c>
    </row>
    <row r="198" spans="1:7" ht="31.5" x14ac:dyDescent="0.25">
      <c r="A198" s="96" t="s">
        <v>156</v>
      </c>
      <c r="B198" s="97">
        <v>907</v>
      </c>
      <c r="C198" s="98">
        <v>7</v>
      </c>
      <c r="D198" s="98">
        <v>3</v>
      </c>
      <c r="E198" s="85" t="s">
        <v>296</v>
      </c>
      <c r="F198" s="86" t="s">
        <v>157</v>
      </c>
      <c r="G198" s="79">
        <v>622.5</v>
      </c>
    </row>
    <row r="199" spans="1:7" ht="47.25" x14ac:dyDescent="0.25">
      <c r="A199" s="96" t="s">
        <v>198</v>
      </c>
      <c r="B199" s="97">
        <v>907</v>
      </c>
      <c r="C199" s="98">
        <v>7</v>
      </c>
      <c r="D199" s="98">
        <v>3</v>
      </c>
      <c r="E199" s="85" t="s">
        <v>199</v>
      </c>
      <c r="F199" s="86" t="s">
        <v>139</v>
      </c>
      <c r="G199" s="79">
        <v>29</v>
      </c>
    </row>
    <row r="200" spans="1:7" ht="47.25" x14ac:dyDescent="0.25">
      <c r="A200" s="96" t="s">
        <v>200</v>
      </c>
      <c r="B200" s="97">
        <v>907</v>
      </c>
      <c r="C200" s="98">
        <v>7</v>
      </c>
      <c r="D200" s="98">
        <v>3</v>
      </c>
      <c r="E200" s="85" t="s">
        <v>201</v>
      </c>
      <c r="F200" s="86" t="s">
        <v>139</v>
      </c>
      <c r="G200" s="79">
        <v>29</v>
      </c>
    </row>
    <row r="201" spans="1:7" ht="47.25" x14ac:dyDescent="0.25">
      <c r="A201" s="96" t="s">
        <v>202</v>
      </c>
      <c r="B201" s="97">
        <v>907</v>
      </c>
      <c r="C201" s="98">
        <v>7</v>
      </c>
      <c r="D201" s="98">
        <v>3</v>
      </c>
      <c r="E201" s="85" t="s">
        <v>203</v>
      </c>
      <c r="F201" s="86" t="s">
        <v>139</v>
      </c>
      <c r="G201" s="79">
        <v>29</v>
      </c>
    </row>
    <row r="202" spans="1:7" ht="63" x14ac:dyDescent="0.25">
      <c r="A202" s="96" t="s">
        <v>204</v>
      </c>
      <c r="B202" s="97">
        <v>907</v>
      </c>
      <c r="C202" s="98">
        <v>7</v>
      </c>
      <c r="D202" s="98">
        <v>3</v>
      </c>
      <c r="E202" s="85" t="s">
        <v>205</v>
      </c>
      <c r="F202" s="86" t="s">
        <v>139</v>
      </c>
      <c r="G202" s="79">
        <v>29</v>
      </c>
    </row>
    <row r="203" spans="1:7" ht="31.5" x14ac:dyDescent="0.25">
      <c r="A203" s="96" t="s">
        <v>156</v>
      </c>
      <c r="B203" s="97">
        <v>907</v>
      </c>
      <c r="C203" s="98">
        <v>7</v>
      </c>
      <c r="D203" s="98">
        <v>3</v>
      </c>
      <c r="E203" s="85" t="s">
        <v>205</v>
      </c>
      <c r="F203" s="86" t="s">
        <v>157</v>
      </c>
      <c r="G203" s="79">
        <v>29</v>
      </c>
    </row>
    <row r="204" spans="1:7" ht="31.5" x14ac:dyDescent="0.25">
      <c r="A204" s="96" t="s">
        <v>168</v>
      </c>
      <c r="B204" s="97">
        <v>907</v>
      </c>
      <c r="C204" s="98">
        <v>7</v>
      </c>
      <c r="D204" s="98">
        <v>5</v>
      </c>
      <c r="E204" s="85" t="s">
        <v>139</v>
      </c>
      <c r="F204" s="86" t="s">
        <v>139</v>
      </c>
      <c r="G204" s="79">
        <v>372</v>
      </c>
    </row>
    <row r="205" spans="1:7" ht="31.5" x14ac:dyDescent="0.25">
      <c r="A205" s="96" t="s">
        <v>224</v>
      </c>
      <c r="B205" s="97">
        <v>907</v>
      </c>
      <c r="C205" s="98">
        <v>7</v>
      </c>
      <c r="D205" s="98">
        <v>5</v>
      </c>
      <c r="E205" s="85" t="s">
        <v>225</v>
      </c>
      <c r="F205" s="86" t="s">
        <v>139</v>
      </c>
      <c r="G205" s="79">
        <v>372</v>
      </c>
    </row>
    <row r="206" spans="1:7" ht="31.5" x14ac:dyDescent="0.25">
      <c r="A206" s="96" t="s">
        <v>226</v>
      </c>
      <c r="B206" s="97">
        <v>907</v>
      </c>
      <c r="C206" s="98">
        <v>7</v>
      </c>
      <c r="D206" s="98">
        <v>5</v>
      </c>
      <c r="E206" s="85" t="s">
        <v>227</v>
      </c>
      <c r="F206" s="86" t="s">
        <v>139</v>
      </c>
      <c r="G206" s="79">
        <v>372</v>
      </c>
    </row>
    <row r="207" spans="1:7" ht="31.5" x14ac:dyDescent="0.25">
      <c r="A207" s="96" t="s">
        <v>228</v>
      </c>
      <c r="B207" s="97">
        <v>907</v>
      </c>
      <c r="C207" s="98">
        <v>7</v>
      </c>
      <c r="D207" s="98">
        <v>5</v>
      </c>
      <c r="E207" s="85" t="s">
        <v>229</v>
      </c>
      <c r="F207" s="86" t="s">
        <v>139</v>
      </c>
      <c r="G207" s="79">
        <v>161</v>
      </c>
    </row>
    <row r="208" spans="1:7" ht="31.5" x14ac:dyDescent="0.25">
      <c r="A208" s="96" t="s">
        <v>171</v>
      </c>
      <c r="B208" s="97">
        <v>907</v>
      </c>
      <c r="C208" s="98">
        <v>7</v>
      </c>
      <c r="D208" s="98">
        <v>5</v>
      </c>
      <c r="E208" s="85" t="s">
        <v>297</v>
      </c>
      <c r="F208" s="86" t="s">
        <v>139</v>
      </c>
      <c r="G208" s="79">
        <v>161</v>
      </c>
    </row>
    <row r="209" spans="1:7" ht="31.5" x14ac:dyDescent="0.25">
      <c r="A209" s="96" t="s">
        <v>156</v>
      </c>
      <c r="B209" s="97">
        <v>907</v>
      </c>
      <c r="C209" s="98">
        <v>7</v>
      </c>
      <c r="D209" s="98">
        <v>5</v>
      </c>
      <c r="E209" s="85" t="s">
        <v>297</v>
      </c>
      <c r="F209" s="86" t="s">
        <v>157</v>
      </c>
      <c r="G209" s="79">
        <v>161</v>
      </c>
    </row>
    <row r="210" spans="1:7" ht="31.5" x14ac:dyDescent="0.25">
      <c r="A210" s="96" t="s">
        <v>245</v>
      </c>
      <c r="B210" s="97">
        <v>907</v>
      </c>
      <c r="C210" s="98">
        <v>7</v>
      </c>
      <c r="D210" s="98">
        <v>5</v>
      </c>
      <c r="E210" s="85" t="s">
        <v>246</v>
      </c>
      <c r="F210" s="86" t="s">
        <v>139</v>
      </c>
      <c r="G210" s="79">
        <v>196.1</v>
      </c>
    </row>
    <row r="211" spans="1:7" ht="31.5" x14ac:dyDescent="0.25">
      <c r="A211" s="96" t="s">
        <v>171</v>
      </c>
      <c r="B211" s="97">
        <v>907</v>
      </c>
      <c r="C211" s="98">
        <v>7</v>
      </c>
      <c r="D211" s="98">
        <v>5</v>
      </c>
      <c r="E211" s="85" t="s">
        <v>298</v>
      </c>
      <c r="F211" s="86" t="s">
        <v>139</v>
      </c>
      <c r="G211" s="79">
        <v>196.1</v>
      </c>
    </row>
    <row r="212" spans="1:7" ht="31.5" x14ac:dyDescent="0.25">
      <c r="A212" s="96" t="s">
        <v>156</v>
      </c>
      <c r="B212" s="97">
        <v>907</v>
      </c>
      <c r="C212" s="98">
        <v>7</v>
      </c>
      <c r="D212" s="98">
        <v>5</v>
      </c>
      <c r="E212" s="85" t="s">
        <v>298</v>
      </c>
      <c r="F212" s="86" t="s">
        <v>157</v>
      </c>
      <c r="G212" s="79">
        <v>196.1</v>
      </c>
    </row>
    <row r="213" spans="1:7" ht="31.5" x14ac:dyDescent="0.25">
      <c r="A213" s="96" t="s">
        <v>290</v>
      </c>
      <c r="B213" s="97">
        <v>907</v>
      </c>
      <c r="C213" s="98">
        <v>7</v>
      </c>
      <c r="D213" s="98">
        <v>5</v>
      </c>
      <c r="E213" s="85" t="s">
        <v>291</v>
      </c>
      <c r="F213" s="86" t="s">
        <v>139</v>
      </c>
      <c r="G213" s="79">
        <v>14.9</v>
      </c>
    </row>
    <row r="214" spans="1:7" ht="31.5" x14ac:dyDescent="0.25">
      <c r="A214" s="96" t="s">
        <v>171</v>
      </c>
      <c r="B214" s="97">
        <v>907</v>
      </c>
      <c r="C214" s="98">
        <v>7</v>
      </c>
      <c r="D214" s="98">
        <v>5</v>
      </c>
      <c r="E214" s="85" t="s">
        <v>299</v>
      </c>
      <c r="F214" s="86" t="s">
        <v>139</v>
      </c>
      <c r="G214" s="79">
        <v>14.9</v>
      </c>
    </row>
    <row r="215" spans="1:7" ht="31.5" x14ac:dyDescent="0.25">
      <c r="A215" s="96" t="s">
        <v>156</v>
      </c>
      <c r="B215" s="97">
        <v>907</v>
      </c>
      <c r="C215" s="98">
        <v>7</v>
      </c>
      <c r="D215" s="98">
        <v>5</v>
      </c>
      <c r="E215" s="85" t="s">
        <v>299</v>
      </c>
      <c r="F215" s="86" t="s">
        <v>157</v>
      </c>
      <c r="G215" s="79">
        <v>14.9</v>
      </c>
    </row>
    <row r="216" spans="1:7" x14ac:dyDescent="0.25">
      <c r="A216" s="96" t="s">
        <v>300</v>
      </c>
      <c r="B216" s="97">
        <v>907</v>
      </c>
      <c r="C216" s="98">
        <v>7</v>
      </c>
      <c r="D216" s="98">
        <v>7</v>
      </c>
      <c r="E216" s="85" t="s">
        <v>139</v>
      </c>
      <c r="F216" s="86" t="s">
        <v>139</v>
      </c>
      <c r="G216" s="79">
        <v>2687.9</v>
      </c>
    </row>
    <row r="217" spans="1:7" ht="31.5" x14ac:dyDescent="0.25">
      <c r="A217" s="96" t="s">
        <v>224</v>
      </c>
      <c r="B217" s="97">
        <v>907</v>
      </c>
      <c r="C217" s="98">
        <v>7</v>
      </c>
      <c r="D217" s="98">
        <v>7</v>
      </c>
      <c r="E217" s="85" t="s">
        <v>225</v>
      </c>
      <c r="F217" s="86" t="s">
        <v>139</v>
      </c>
      <c r="G217" s="79">
        <v>2687.9</v>
      </c>
    </row>
    <row r="218" spans="1:7" ht="47.25" x14ac:dyDescent="0.25">
      <c r="A218" s="96" t="s">
        <v>284</v>
      </c>
      <c r="B218" s="97">
        <v>907</v>
      </c>
      <c r="C218" s="98">
        <v>7</v>
      </c>
      <c r="D218" s="98">
        <v>7</v>
      </c>
      <c r="E218" s="85" t="s">
        <v>285</v>
      </c>
      <c r="F218" s="86" t="s">
        <v>139</v>
      </c>
      <c r="G218" s="79">
        <v>2687.9</v>
      </c>
    </row>
    <row r="219" spans="1:7" ht="31.5" x14ac:dyDescent="0.25">
      <c r="A219" s="96" t="s">
        <v>301</v>
      </c>
      <c r="B219" s="97">
        <v>907</v>
      </c>
      <c r="C219" s="98">
        <v>7</v>
      </c>
      <c r="D219" s="98">
        <v>7</v>
      </c>
      <c r="E219" s="85" t="s">
        <v>302</v>
      </c>
      <c r="F219" s="86" t="s">
        <v>139</v>
      </c>
      <c r="G219" s="79">
        <v>2687.9</v>
      </c>
    </row>
    <row r="220" spans="1:7" x14ac:dyDescent="0.25">
      <c r="A220" s="96" t="s">
        <v>234</v>
      </c>
      <c r="B220" s="97">
        <v>907</v>
      </c>
      <c r="C220" s="98">
        <v>7</v>
      </c>
      <c r="D220" s="98">
        <v>7</v>
      </c>
      <c r="E220" s="85" t="s">
        <v>303</v>
      </c>
      <c r="F220" s="86" t="s">
        <v>139</v>
      </c>
      <c r="G220" s="79">
        <v>264.3</v>
      </c>
    </row>
    <row r="221" spans="1:7" ht="31.5" x14ac:dyDescent="0.25">
      <c r="A221" s="96" t="s">
        <v>156</v>
      </c>
      <c r="B221" s="97">
        <v>907</v>
      </c>
      <c r="C221" s="98">
        <v>7</v>
      </c>
      <c r="D221" s="98">
        <v>7</v>
      </c>
      <c r="E221" s="85" t="s">
        <v>303</v>
      </c>
      <c r="F221" s="86" t="s">
        <v>157</v>
      </c>
      <c r="G221" s="79">
        <v>264.3</v>
      </c>
    </row>
    <row r="222" spans="1:7" ht="63" customHeight="1" x14ac:dyDescent="0.25">
      <c r="A222" s="96" t="s">
        <v>304</v>
      </c>
      <c r="B222" s="97">
        <v>907</v>
      </c>
      <c r="C222" s="98">
        <v>7</v>
      </c>
      <c r="D222" s="98">
        <v>7</v>
      </c>
      <c r="E222" s="85" t="s">
        <v>305</v>
      </c>
      <c r="F222" s="86" t="s">
        <v>139</v>
      </c>
      <c r="G222" s="79">
        <v>2423.6</v>
      </c>
    </row>
    <row r="223" spans="1:7" ht="31.5" x14ac:dyDescent="0.25">
      <c r="A223" s="96" t="s">
        <v>156</v>
      </c>
      <c r="B223" s="97">
        <v>907</v>
      </c>
      <c r="C223" s="98">
        <v>7</v>
      </c>
      <c r="D223" s="98">
        <v>7</v>
      </c>
      <c r="E223" s="85" t="s">
        <v>305</v>
      </c>
      <c r="F223" s="86" t="s">
        <v>157</v>
      </c>
      <c r="G223" s="79">
        <v>2423.6</v>
      </c>
    </row>
    <row r="224" spans="1:7" x14ac:dyDescent="0.25">
      <c r="A224" s="96" t="s">
        <v>306</v>
      </c>
      <c r="B224" s="97">
        <v>907</v>
      </c>
      <c r="C224" s="98">
        <v>7</v>
      </c>
      <c r="D224" s="98">
        <v>9</v>
      </c>
      <c r="E224" s="85" t="s">
        <v>139</v>
      </c>
      <c r="F224" s="86" t="s">
        <v>139</v>
      </c>
      <c r="G224" s="79">
        <v>17848.099999999999</v>
      </c>
    </row>
    <row r="225" spans="1:7" ht="31.5" x14ac:dyDescent="0.25">
      <c r="A225" s="96" t="s">
        <v>224</v>
      </c>
      <c r="B225" s="97">
        <v>907</v>
      </c>
      <c r="C225" s="98">
        <v>7</v>
      </c>
      <c r="D225" s="98">
        <v>9</v>
      </c>
      <c r="E225" s="85" t="s">
        <v>225</v>
      </c>
      <c r="F225" s="86" t="s">
        <v>139</v>
      </c>
      <c r="G225" s="79">
        <v>17810.7</v>
      </c>
    </row>
    <row r="226" spans="1:7" ht="47.25" x14ac:dyDescent="0.25">
      <c r="A226" s="96" t="s">
        <v>284</v>
      </c>
      <c r="B226" s="97">
        <v>907</v>
      </c>
      <c r="C226" s="98">
        <v>7</v>
      </c>
      <c r="D226" s="98">
        <v>9</v>
      </c>
      <c r="E226" s="85" t="s">
        <v>285</v>
      </c>
      <c r="F226" s="86" t="s">
        <v>139</v>
      </c>
      <c r="G226" s="79">
        <v>17810.7</v>
      </c>
    </row>
    <row r="227" spans="1:7" ht="31.5" x14ac:dyDescent="0.25">
      <c r="A227" s="96" t="s">
        <v>307</v>
      </c>
      <c r="B227" s="97">
        <v>907</v>
      </c>
      <c r="C227" s="98">
        <v>7</v>
      </c>
      <c r="D227" s="98">
        <v>9</v>
      </c>
      <c r="E227" s="85" t="s">
        <v>308</v>
      </c>
      <c r="F227" s="86" t="s">
        <v>139</v>
      </c>
      <c r="G227" s="79">
        <v>16777.900000000001</v>
      </c>
    </row>
    <row r="228" spans="1:7" ht="31.5" x14ac:dyDescent="0.25">
      <c r="A228" s="96" t="s">
        <v>309</v>
      </c>
      <c r="B228" s="97">
        <v>907</v>
      </c>
      <c r="C228" s="98">
        <v>7</v>
      </c>
      <c r="D228" s="98">
        <v>9</v>
      </c>
      <c r="E228" s="85" t="s">
        <v>310</v>
      </c>
      <c r="F228" s="86" t="s">
        <v>139</v>
      </c>
      <c r="G228" s="79">
        <v>3369.1</v>
      </c>
    </row>
    <row r="229" spans="1:7" ht="63" x14ac:dyDescent="0.25">
      <c r="A229" s="96" t="s">
        <v>154</v>
      </c>
      <c r="B229" s="97">
        <v>907</v>
      </c>
      <c r="C229" s="98">
        <v>7</v>
      </c>
      <c r="D229" s="98">
        <v>9</v>
      </c>
      <c r="E229" s="85" t="s">
        <v>310</v>
      </c>
      <c r="F229" s="86" t="s">
        <v>155</v>
      </c>
      <c r="G229" s="79">
        <v>2873.5</v>
      </c>
    </row>
    <row r="230" spans="1:7" ht="31.5" x14ac:dyDescent="0.25">
      <c r="A230" s="96" t="s">
        <v>156</v>
      </c>
      <c r="B230" s="97">
        <v>907</v>
      </c>
      <c r="C230" s="98">
        <v>7</v>
      </c>
      <c r="D230" s="98">
        <v>9</v>
      </c>
      <c r="E230" s="85" t="s">
        <v>310</v>
      </c>
      <c r="F230" s="86" t="s">
        <v>157</v>
      </c>
      <c r="G230" s="79">
        <v>491.7</v>
      </c>
    </row>
    <row r="231" spans="1:7" x14ac:dyDescent="0.25">
      <c r="A231" s="96" t="s">
        <v>179</v>
      </c>
      <c r="B231" s="97">
        <v>907</v>
      </c>
      <c r="C231" s="98">
        <v>7</v>
      </c>
      <c r="D231" s="98">
        <v>9</v>
      </c>
      <c r="E231" s="85" t="s">
        <v>310</v>
      </c>
      <c r="F231" s="86" t="s">
        <v>180</v>
      </c>
      <c r="G231" s="79">
        <v>3.9</v>
      </c>
    </row>
    <row r="232" spans="1:7" x14ac:dyDescent="0.25">
      <c r="A232" s="96" t="s">
        <v>152</v>
      </c>
      <c r="B232" s="97">
        <v>907</v>
      </c>
      <c r="C232" s="98">
        <v>7</v>
      </c>
      <c r="D232" s="98">
        <v>9</v>
      </c>
      <c r="E232" s="85" t="s">
        <v>311</v>
      </c>
      <c r="F232" s="86" t="s">
        <v>139</v>
      </c>
      <c r="G232" s="79">
        <v>8450.2999999999993</v>
      </c>
    </row>
    <row r="233" spans="1:7" ht="63" x14ac:dyDescent="0.25">
      <c r="A233" s="96" t="s">
        <v>154</v>
      </c>
      <c r="B233" s="97">
        <v>907</v>
      </c>
      <c r="C233" s="98">
        <v>7</v>
      </c>
      <c r="D233" s="98">
        <v>9</v>
      </c>
      <c r="E233" s="85" t="s">
        <v>311</v>
      </c>
      <c r="F233" s="86" t="s">
        <v>155</v>
      </c>
      <c r="G233" s="79">
        <v>7882.5</v>
      </c>
    </row>
    <row r="234" spans="1:7" ht="31.5" x14ac:dyDescent="0.25">
      <c r="A234" s="96" t="s">
        <v>156</v>
      </c>
      <c r="B234" s="97">
        <v>907</v>
      </c>
      <c r="C234" s="98">
        <v>7</v>
      </c>
      <c r="D234" s="98">
        <v>9</v>
      </c>
      <c r="E234" s="85" t="s">
        <v>311</v>
      </c>
      <c r="F234" s="86" t="s">
        <v>157</v>
      </c>
      <c r="G234" s="79">
        <v>567.79999999999995</v>
      </c>
    </row>
    <row r="235" spans="1:7" ht="141" customHeight="1" x14ac:dyDescent="0.25">
      <c r="A235" s="96" t="s">
        <v>158</v>
      </c>
      <c r="B235" s="97">
        <v>907</v>
      </c>
      <c r="C235" s="98">
        <v>7</v>
      </c>
      <c r="D235" s="98">
        <v>9</v>
      </c>
      <c r="E235" s="85" t="s">
        <v>312</v>
      </c>
      <c r="F235" s="86" t="s">
        <v>139</v>
      </c>
      <c r="G235" s="79">
        <v>4958.5</v>
      </c>
    </row>
    <row r="236" spans="1:7" ht="63" x14ac:dyDescent="0.25">
      <c r="A236" s="96" t="s">
        <v>154</v>
      </c>
      <c r="B236" s="97">
        <v>907</v>
      </c>
      <c r="C236" s="98">
        <v>7</v>
      </c>
      <c r="D236" s="98">
        <v>9</v>
      </c>
      <c r="E236" s="85" t="s">
        <v>312</v>
      </c>
      <c r="F236" s="86" t="s">
        <v>155</v>
      </c>
      <c r="G236" s="79">
        <v>4958.5</v>
      </c>
    </row>
    <row r="237" spans="1:7" ht="31.5" x14ac:dyDescent="0.25">
      <c r="A237" s="96" t="s">
        <v>313</v>
      </c>
      <c r="B237" s="97">
        <v>907</v>
      </c>
      <c r="C237" s="98">
        <v>7</v>
      </c>
      <c r="D237" s="98">
        <v>9</v>
      </c>
      <c r="E237" s="85" t="s">
        <v>314</v>
      </c>
      <c r="F237" s="86" t="s">
        <v>139</v>
      </c>
      <c r="G237" s="79">
        <v>10</v>
      </c>
    </row>
    <row r="238" spans="1:7" ht="63" x14ac:dyDescent="0.25">
      <c r="A238" s="96" t="s">
        <v>204</v>
      </c>
      <c r="B238" s="97">
        <v>907</v>
      </c>
      <c r="C238" s="98">
        <v>7</v>
      </c>
      <c r="D238" s="98">
        <v>9</v>
      </c>
      <c r="E238" s="85" t="s">
        <v>315</v>
      </c>
      <c r="F238" s="86" t="s">
        <v>139</v>
      </c>
      <c r="G238" s="79">
        <v>10</v>
      </c>
    </row>
    <row r="239" spans="1:7" ht="31.5" x14ac:dyDescent="0.25">
      <c r="A239" s="96" t="s">
        <v>156</v>
      </c>
      <c r="B239" s="97">
        <v>907</v>
      </c>
      <c r="C239" s="98">
        <v>7</v>
      </c>
      <c r="D239" s="98">
        <v>9</v>
      </c>
      <c r="E239" s="85" t="s">
        <v>315</v>
      </c>
      <c r="F239" s="86" t="s">
        <v>157</v>
      </c>
      <c r="G239" s="79">
        <v>10</v>
      </c>
    </row>
    <row r="240" spans="1:7" ht="47.25" x14ac:dyDescent="0.25">
      <c r="A240" s="96" t="s">
        <v>286</v>
      </c>
      <c r="B240" s="97">
        <v>907</v>
      </c>
      <c r="C240" s="98">
        <v>7</v>
      </c>
      <c r="D240" s="98">
        <v>9</v>
      </c>
      <c r="E240" s="85" t="s">
        <v>287</v>
      </c>
      <c r="F240" s="86" t="s">
        <v>139</v>
      </c>
      <c r="G240" s="79">
        <v>1022.8</v>
      </c>
    </row>
    <row r="241" spans="1:7" ht="63" x14ac:dyDescent="0.25">
      <c r="A241" s="96" t="s">
        <v>288</v>
      </c>
      <c r="B241" s="97">
        <v>907</v>
      </c>
      <c r="C241" s="98">
        <v>7</v>
      </c>
      <c r="D241" s="98">
        <v>9</v>
      </c>
      <c r="E241" s="85" t="s">
        <v>289</v>
      </c>
      <c r="F241" s="86" t="s">
        <v>139</v>
      </c>
      <c r="G241" s="79">
        <v>1022.8</v>
      </c>
    </row>
    <row r="242" spans="1:7" ht="63" x14ac:dyDescent="0.25">
      <c r="A242" s="96" t="s">
        <v>154</v>
      </c>
      <c r="B242" s="97">
        <v>907</v>
      </c>
      <c r="C242" s="98">
        <v>7</v>
      </c>
      <c r="D242" s="98">
        <v>9</v>
      </c>
      <c r="E242" s="85" t="s">
        <v>289</v>
      </c>
      <c r="F242" s="86" t="s">
        <v>155</v>
      </c>
      <c r="G242" s="79">
        <v>90</v>
      </c>
    </row>
    <row r="243" spans="1:7" ht="31.5" x14ac:dyDescent="0.25">
      <c r="A243" s="96" t="s">
        <v>156</v>
      </c>
      <c r="B243" s="97">
        <v>907</v>
      </c>
      <c r="C243" s="98">
        <v>7</v>
      </c>
      <c r="D243" s="98">
        <v>9</v>
      </c>
      <c r="E243" s="85" t="s">
        <v>289</v>
      </c>
      <c r="F243" s="86" t="s">
        <v>157</v>
      </c>
      <c r="G243" s="79">
        <v>907.8</v>
      </c>
    </row>
    <row r="244" spans="1:7" x14ac:dyDescent="0.25">
      <c r="A244" s="96" t="s">
        <v>150</v>
      </c>
      <c r="B244" s="97">
        <v>907</v>
      </c>
      <c r="C244" s="98">
        <v>7</v>
      </c>
      <c r="D244" s="98">
        <v>9</v>
      </c>
      <c r="E244" s="85" t="s">
        <v>289</v>
      </c>
      <c r="F244" s="86" t="s">
        <v>151</v>
      </c>
      <c r="G244" s="79">
        <v>25</v>
      </c>
    </row>
    <row r="245" spans="1:7" ht="47.25" x14ac:dyDescent="0.25">
      <c r="A245" s="96" t="s">
        <v>316</v>
      </c>
      <c r="B245" s="97">
        <v>907</v>
      </c>
      <c r="C245" s="98">
        <v>7</v>
      </c>
      <c r="D245" s="98">
        <v>9</v>
      </c>
      <c r="E245" s="85" t="s">
        <v>317</v>
      </c>
      <c r="F245" s="86" t="s">
        <v>139</v>
      </c>
      <c r="G245" s="79">
        <v>37.4</v>
      </c>
    </row>
    <row r="246" spans="1:7" ht="47.25" x14ac:dyDescent="0.25">
      <c r="A246" s="96" t="s">
        <v>318</v>
      </c>
      <c r="B246" s="97">
        <v>907</v>
      </c>
      <c r="C246" s="98">
        <v>7</v>
      </c>
      <c r="D246" s="98">
        <v>9</v>
      </c>
      <c r="E246" s="85" t="s">
        <v>319</v>
      </c>
      <c r="F246" s="86" t="s">
        <v>139</v>
      </c>
      <c r="G246" s="79">
        <v>37.4</v>
      </c>
    </row>
    <row r="247" spans="1:7" ht="47.25" x14ac:dyDescent="0.25">
      <c r="A247" s="96" t="s">
        <v>320</v>
      </c>
      <c r="B247" s="97">
        <v>907</v>
      </c>
      <c r="C247" s="98">
        <v>7</v>
      </c>
      <c r="D247" s="98">
        <v>9</v>
      </c>
      <c r="E247" s="85" t="s">
        <v>321</v>
      </c>
      <c r="F247" s="86" t="s">
        <v>139</v>
      </c>
      <c r="G247" s="79">
        <v>37.4</v>
      </c>
    </row>
    <row r="248" spans="1:7" ht="47.25" x14ac:dyDescent="0.25">
      <c r="A248" s="96" t="s">
        <v>322</v>
      </c>
      <c r="B248" s="97">
        <v>907</v>
      </c>
      <c r="C248" s="98">
        <v>7</v>
      </c>
      <c r="D248" s="98">
        <v>9</v>
      </c>
      <c r="E248" s="85" t="s">
        <v>323</v>
      </c>
      <c r="F248" s="86" t="s">
        <v>139</v>
      </c>
      <c r="G248" s="79">
        <v>37.4</v>
      </c>
    </row>
    <row r="249" spans="1:7" ht="31.5" x14ac:dyDescent="0.25">
      <c r="A249" s="96" t="s">
        <v>156</v>
      </c>
      <c r="B249" s="97">
        <v>907</v>
      </c>
      <c r="C249" s="98">
        <v>7</v>
      </c>
      <c r="D249" s="98">
        <v>9</v>
      </c>
      <c r="E249" s="85" t="s">
        <v>323</v>
      </c>
      <c r="F249" s="86" t="s">
        <v>157</v>
      </c>
      <c r="G249" s="79">
        <v>37.4</v>
      </c>
    </row>
    <row r="250" spans="1:7" x14ac:dyDescent="0.25">
      <c r="A250" s="96" t="s">
        <v>324</v>
      </c>
      <c r="B250" s="97">
        <v>907</v>
      </c>
      <c r="C250" s="98">
        <v>10</v>
      </c>
      <c r="D250" s="98">
        <v>0</v>
      </c>
      <c r="E250" s="85" t="s">
        <v>139</v>
      </c>
      <c r="F250" s="86" t="s">
        <v>139</v>
      </c>
      <c r="G250" s="79">
        <v>15648.6</v>
      </c>
    </row>
    <row r="251" spans="1:7" x14ac:dyDescent="0.25">
      <c r="A251" s="96" t="s">
        <v>325</v>
      </c>
      <c r="B251" s="97">
        <v>907</v>
      </c>
      <c r="C251" s="98">
        <v>10</v>
      </c>
      <c r="D251" s="98">
        <v>4</v>
      </c>
      <c r="E251" s="85" t="s">
        <v>139</v>
      </c>
      <c r="F251" s="86" t="s">
        <v>139</v>
      </c>
      <c r="G251" s="79">
        <v>15648.6</v>
      </c>
    </row>
    <row r="252" spans="1:7" ht="31.5" x14ac:dyDescent="0.25">
      <c r="A252" s="96" t="s">
        <v>224</v>
      </c>
      <c r="B252" s="97">
        <v>907</v>
      </c>
      <c r="C252" s="98">
        <v>10</v>
      </c>
      <c r="D252" s="98">
        <v>4</v>
      </c>
      <c r="E252" s="85" t="s">
        <v>225</v>
      </c>
      <c r="F252" s="86" t="s">
        <v>139</v>
      </c>
      <c r="G252" s="79">
        <v>15648.6</v>
      </c>
    </row>
    <row r="253" spans="1:7" ht="31.5" x14ac:dyDescent="0.25">
      <c r="A253" s="96" t="s">
        <v>226</v>
      </c>
      <c r="B253" s="97">
        <v>907</v>
      </c>
      <c r="C253" s="98">
        <v>10</v>
      </c>
      <c r="D253" s="98">
        <v>4</v>
      </c>
      <c r="E253" s="85" t="s">
        <v>227</v>
      </c>
      <c r="F253" s="86" t="s">
        <v>139</v>
      </c>
      <c r="G253" s="79">
        <v>15648.6</v>
      </c>
    </row>
    <row r="254" spans="1:7" ht="31.5" x14ac:dyDescent="0.25">
      <c r="A254" s="96" t="s">
        <v>245</v>
      </c>
      <c r="B254" s="97">
        <v>907</v>
      </c>
      <c r="C254" s="98">
        <v>10</v>
      </c>
      <c r="D254" s="98">
        <v>4</v>
      </c>
      <c r="E254" s="85" t="s">
        <v>246</v>
      </c>
      <c r="F254" s="86" t="s">
        <v>139</v>
      </c>
      <c r="G254" s="79">
        <v>15648.6</v>
      </c>
    </row>
    <row r="255" spans="1:7" ht="47.25" x14ac:dyDescent="0.25">
      <c r="A255" s="96" t="s">
        <v>326</v>
      </c>
      <c r="B255" s="97">
        <v>907</v>
      </c>
      <c r="C255" s="98">
        <v>10</v>
      </c>
      <c r="D255" s="98">
        <v>4</v>
      </c>
      <c r="E255" s="85" t="s">
        <v>327</v>
      </c>
      <c r="F255" s="86" t="s">
        <v>139</v>
      </c>
      <c r="G255" s="79">
        <v>15648.6</v>
      </c>
    </row>
    <row r="256" spans="1:7" ht="31.5" x14ac:dyDescent="0.25">
      <c r="A256" s="96" t="s">
        <v>156</v>
      </c>
      <c r="B256" s="97">
        <v>907</v>
      </c>
      <c r="C256" s="98">
        <v>10</v>
      </c>
      <c r="D256" s="98">
        <v>4</v>
      </c>
      <c r="E256" s="85" t="s">
        <v>327</v>
      </c>
      <c r="F256" s="86" t="s">
        <v>157</v>
      </c>
      <c r="G256" s="79">
        <v>15648.6</v>
      </c>
    </row>
    <row r="257" spans="1:7" s="75" customFormat="1" x14ac:dyDescent="0.25">
      <c r="A257" s="99" t="s">
        <v>328</v>
      </c>
      <c r="B257" s="100">
        <v>910</v>
      </c>
      <c r="C257" s="101">
        <v>0</v>
      </c>
      <c r="D257" s="101">
        <v>0</v>
      </c>
      <c r="E257" s="89" t="s">
        <v>139</v>
      </c>
      <c r="F257" s="90" t="s">
        <v>139</v>
      </c>
      <c r="G257" s="77">
        <v>157816</v>
      </c>
    </row>
    <row r="258" spans="1:7" x14ac:dyDescent="0.25">
      <c r="A258" s="96" t="s">
        <v>329</v>
      </c>
      <c r="B258" s="97">
        <v>910</v>
      </c>
      <c r="C258" s="98">
        <v>1</v>
      </c>
      <c r="D258" s="98">
        <v>0</v>
      </c>
      <c r="E258" s="85" t="s">
        <v>139</v>
      </c>
      <c r="F258" s="86" t="s">
        <v>139</v>
      </c>
      <c r="G258" s="79">
        <v>44948.3</v>
      </c>
    </row>
    <row r="259" spans="1:7" ht="47.25" x14ac:dyDescent="0.25">
      <c r="A259" s="96" t="s">
        <v>330</v>
      </c>
      <c r="B259" s="97">
        <v>910</v>
      </c>
      <c r="C259" s="98">
        <v>1</v>
      </c>
      <c r="D259" s="98">
        <v>6</v>
      </c>
      <c r="E259" s="85" t="s">
        <v>139</v>
      </c>
      <c r="F259" s="86" t="s">
        <v>139</v>
      </c>
      <c r="G259" s="79">
        <v>14409.1</v>
      </c>
    </row>
    <row r="260" spans="1:7" ht="47.25" x14ac:dyDescent="0.25">
      <c r="A260" s="96" t="s">
        <v>331</v>
      </c>
      <c r="B260" s="97">
        <v>910</v>
      </c>
      <c r="C260" s="98">
        <v>1</v>
      </c>
      <c r="D260" s="98">
        <v>6</v>
      </c>
      <c r="E260" s="85" t="s">
        <v>332</v>
      </c>
      <c r="F260" s="86" t="s">
        <v>139</v>
      </c>
      <c r="G260" s="79">
        <v>14409.1</v>
      </c>
    </row>
    <row r="261" spans="1:7" ht="63" x14ac:dyDescent="0.25">
      <c r="A261" s="96" t="s">
        <v>333</v>
      </c>
      <c r="B261" s="97">
        <v>910</v>
      </c>
      <c r="C261" s="98">
        <v>1</v>
      </c>
      <c r="D261" s="98">
        <v>6</v>
      </c>
      <c r="E261" s="85" t="s">
        <v>334</v>
      </c>
      <c r="F261" s="86" t="s">
        <v>139</v>
      </c>
      <c r="G261" s="79">
        <v>14409.1</v>
      </c>
    </row>
    <row r="262" spans="1:7" ht="78.75" x14ac:dyDescent="0.25">
      <c r="A262" s="96" t="s">
        <v>335</v>
      </c>
      <c r="B262" s="97">
        <v>910</v>
      </c>
      <c r="C262" s="98">
        <v>1</v>
      </c>
      <c r="D262" s="98">
        <v>6</v>
      </c>
      <c r="E262" s="85" t="s">
        <v>336</v>
      </c>
      <c r="F262" s="86" t="s">
        <v>139</v>
      </c>
      <c r="G262" s="79">
        <v>14409.1</v>
      </c>
    </row>
    <row r="263" spans="1:7" x14ac:dyDescent="0.25">
      <c r="A263" s="96" t="s">
        <v>219</v>
      </c>
      <c r="B263" s="97">
        <v>910</v>
      </c>
      <c r="C263" s="98">
        <v>1</v>
      </c>
      <c r="D263" s="98">
        <v>6</v>
      </c>
      <c r="E263" s="85" t="s">
        <v>337</v>
      </c>
      <c r="F263" s="86" t="s">
        <v>139</v>
      </c>
      <c r="G263" s="79">
        <v>10596.3</v>
      </c>
    </row>
    <row r="264" spans="1:7" ht="63" x14ac:dyDescent="0.25">
      <c r="A264" s="96" t="s">
        <v>154</v>
      </c>
      <c r="B264" s="97">
        <v>910</v>
      </c>
      <c r="C264" s="98">
        <v>1</v>
      </c>
      <c r="D264" s="98">
        <v>6</v>
      </c>
      <c r="E264" s="85" t="s">
        <v>337</v>
      </c>
      <c r="F264" s="86" t="s">
        <v>155</v>
      </c>
      <c r="G264" s="79">
        <v>8286.2000000000007</v>
      </c>
    </row>
    <row r="265" spans="1:7" ht="31.5" x14ac:dyDescent="0.25">
      <c r="A265" s="96" t="s">
        <v>156</v>
      </c>
      <c r="B265" s="97">
        <v>910</v>
      </c>
      <c r="C265" s="98">
        <v>1</v>
      </c>
      <c r="D265" s="98">
        <v>6</v>
      </c>
      <c r="E265" s="85" t="s">
        <v>337</v>
      </c>
      <c r="F265" s="86" t="s">
        <v>157</v>
      </c>
      <c r="G265" s="79">
        <v>2310.1</v>
      </c>
    </row>
    <row r="266" spans="1:7" ht="141" customHeight="1" x14ac:dyDescent="0.25">
      <c r="A266" s="96" t="s">
        <v>158</v>
      </c>
      <c r="B266" s="97">
        <v>910</v>
      </c>
      <c r="C266" s="98">
        <v>1</v>
      </c>
      <c r="D266" s="98">
        <v>6</v>
      </c>
      <c r="E266" s="85" t="s">
        <v>338</v>
      </c>
      <c r="F266" s="86" t="s">
        <v>139</v>
      </c>
      <c r="G266" s="79">
        <v>3812.8</v>
      </c>
    </row>
    <row r="267" spans="1:7" ht="63" x14ac:dyDescent="0.25">
      <c r="A267" s="96" t="s">
        <v>154</v>
      </c>
      <c r="B267" s="97">
        <v>910</v>
      </c>
      <c r="C267" s="98">
        <v>1</v>
      </c>
      <c r="D267" s="98">
        <v>6</v>
      </c>
      <c r="E267" s="85" t="s">
        <v>338</v>
      </c>
      <c r="F267" s="86" t="s">
        <v>155</v>
      </c>
      <c r="G267" s="79">
        <v>3812.8</v>
      </c>
    </row>
    <row r="268" spans="1:7" x14ac:dyDescent="0.25">
      <c r="A268" s="96" t="s">
        <v>339</v>
      </c>
      <c r="B268" s="97">
        <v>910</v>
      </c>
      <c r="C268" s="98">
        <v>1</v>
      </c>
      <c r="D268" s="98">
        <v>13</v>
      </c>
      <c r="E268" s="85" t="s">
        <v>139</v>
      </c>
      <c r="F268" s="86" t="s">
        <v>139</v>
      </c>
      <c r="G268" s="79">
        <v>30539.200000000001</v>
      </c>
    </row>
    <row r="269" spans="1:7" ht="47.25" x14ac:dyDescent="0.25">
      <c r="A269" s="96" t="s">
        <v>331</v>
      </c>
      <c r="B269" s="97">
        <v>910</v>
      </c>
      <c r="C269" s="98">
        <v>1</v>
      </c>
      <c r="D269" s="98">
        <v>13</v>
      </c>
      <c r="E269" s="85" t="s">
        <v>332</v>
      </c>
      <c r="F269" s="86" t="s">
        <v>139</v>
      </c>
      <c r="G269" s="79">
        <v>30239.200000000001</v>
      </c>
    </row>
    <row r="270" spans="1:7" ht="63" x14ac:dyDescent="0.25">
      <c r="A270" s="96" t="s">
        <v>333</v>
      </c>
      <c r="B270" s="97">
        <v>910</v>
      </c>
      <c r="C270" s="98">
        <v>1</v>
      </c>
      <c r="D270" s="98">
        <v>13</v>
      </c>
      <c r="E270" s="85" t="s">
        <v>334</v>
      </c>
      <c r="F270" s="86" t="s">
        <v>139</v>
      </c>
      <c r="G270" s="79">
        <v>30239.200000000001</v>
      </c>
    </row>
    <row r="271" spans="1:7" ht="78.75" x14ac:dyDescent="0.25">
      <c r="A271" s="96" t="s">
        <v>335</v>
      </c>
      <c r="B271" s="97">
        <v>910</v>
      </c>
      <c r="C271" s="98">
        <v>1</v>
      </c>
      <c r="D271" s="98">
        <v>13</v>
      </c>
      <c r="E271" s="85" t="s">
        <v>336</v>
      </c>
      <c r="F271" s="86" t="s">
        <v>139</v>
      </c>
      <c r="G271" s="79">
        <v>30239.200000000001</v>
      </c>
    </row>
    <row r="272" spans="1:7" x14ac:dyDescent="0.25">
      <c r="A272" s="96" t="s">
        <v>152</v>
      </c>
      <c r="B272" s="97">
        <v>910</v>
      </c>
      <c r="C272" s="98">
        <v>1</v>
      </c>
      <c r="D272" s="98">
        <v>13</v>
      </c>
      <c r="E272" s="85" t="s">
        <v>340</v>
      </c>
      <c r="F272" s="86" t="s">
        <v>139</v>
      </c>
      <c r="G272" s="79">
        <v>21110.1</v>
      </c>
    </row>
    <row r="273" spans="1:7" ht="63" x14ac:dyDescent="0.25">
      <c r="A273" s="96" t="s">
        <v>154</v>
      </c>
      <c r="B273" s="97">
        <v>910</v>
      </c>
      <c r="C273" s="98">
        <v>1</v>
      </c>
      <c r="D273" s="98">
        <v>13</v>
      </c>
      <c r="E273" s="85" t="s">
        <v>340</v>
      </c>
      <c r="F273" s="86" t="s">
        <v>155</v>
      </c>
      <c r="G273" s="79">
        <v>19923.599999999999</v>
      </c>
    </row>
    <row r="274" spans="1:7" ht="31.5" x14ac:dyDescent="0.25">
      <c r="A274" s="96" t="s">
        <v>156</v>
      </c>
      <c r="B274" s="97">
        <v>910</v>
      </c>
      <c r="C274" s="98">
        <v>1</v>
      </c>
      <c r="D274" s="98">
        <v>13</v>
      </c>
      <c r="E274" s="85" t="s">
        <v>340</v>
      </c>
      <c r="F274" s="86" t="s">
        <v>157</v>
      </c>
      <c r="G274" s="79">
        <v>1186.5</v>
      </c>
    </row>
    <row r="275" spans="1:7" ht="141" customHeight="1" x14ac:dyDescent="0.25">
      <c r="A275" s="96" t="s">
        <v>158</v>
      </c>
      <c r="B275" s="97">
        <v>910</v>
      </c>
      <c r="C275" s="98">
        <v>1</v>
      </c>
      <c r="D275" s="98">
        <v>13</v>
      </c>
      <c r="E275" s="85" t="s">
        <v>338</v>
      </c>
      <c r="F275" s="86" t="s">
        <v>139</v>
      </c>
      <c r="G275" s="79">
        <v>9129.1</v>
      </c>
    </row>
    <row r="276" spans="1:7" ht="63" x14ac:dyDescent="0.25">
      <c r="A276" s="96" t="s">
        <v>154</v>
      </c>
      <c r="B276" s="97">
        <v>910</v>
      </c>
      <c r="C276" s="98">
        <v>1</v>
      </c>
      <c r="D276" s="98">
        <v>13</v>
      </c>
      <c r="E276" s="85" t="s">
        <v>338</v>
      </c>
      <c r="F276" s="86" t="s">
        <v>155</v>
      </c>
      <c r="G276" s="79">
        <v>9129.1</v>
      </c>
    </row>
    <row r="277" spans="1:7" x14ac:dyDescent="0.25">
      <c r="A277" s="96" t="s">
        <v>341</v>
      </c>
      <c r="B277" s="97">
        <v>910</v>
      </c>
      <c r="C277" s="98">
        <v>1</v>
      </c>
      <c r="D277" s="98">
        <v>13</v>
      </c>
      <c r="E277" s="85" t="s">
        <v>342</v>
      </c>
      <c r="F277" s="86" t="s">
        <v>139</v>
      </c>
      <c r="G277" s="79">
        <v>300</v>
      </c>
    </row>
    <row r="278" spans="1:7" ht="31.5" x14ac:dyDescent="0.25">
      <c r="A278" s="96" t="s">
        <v>343</v>
      </c>
      <c r="B278" s="97">
        <v>910</v>
      </c>
      <c r="C278" s="98">
        <v>1</v>
      </c>
      <c r="D278" s="98">
        <v>13</v>
      </c>
      <c r="E278" s="85" t="s">
        <v>344</v>
      </c>
      <c r="F278" s="86" t="s">
        <v>139</v>
      </c>
      <c r="G278" s="79">
        <v>300</v>
      </c>
    </row>
    <row r="279" spans="1:7" ht="47.25" x14ac:dyDescent="0.25">
      <c r="A279" s="96" t="s">
        <v>345</v>
      </c>
      <c r="B279" s="97">
        <v>910</v>
      </c>
      <c r="C279" s="98">
        <v>1</v>
      </c>
      <c r="D279" s="98">
        <v>13</v>
      </c>
      <c r="E279" s="85" t="s">
        <v>346</v>
      </c>
      <c r="F279" s="86" t="s">
        <v>139</v>
      </c>
      <c r="G279" s="79">
        <v>300</v>
      </c>
    </row>
    <row r="280" spans="1:7" ht="63" x14ac:dyDescent="0.25">
      <c r="A280" s="96" t="s">
        <v>347</v>
      </c>
      <c r="B280" s="97">
        <v>910</v>
      </c>
      <c r="C280" s="98">
        <v>1</v>
      </c>
      <c r="D280" s="98">
        <v>13</v>
      </c>
      <c r="E280" s="85" t="s">
        <v>348</v>
      </c>
      <c r="F280" s="86" t="s">
        <v>139</v>
      </c>
      <c r="G280" s="79">
        <v>300</v>
      </c>
    </row>
    <row r="281" spans="1:7" x14ac:dyDescent="0.25">
      <c r="A281" s="96" t="s">
        <v>179</v>
      </c>
      <c r="B281" s="97">
        <v>910</v>
      </c>
      <c r="C281" s="98">
        <v>1</v>
      </c>
      <c r="D281" s="98">
        <v>13</v>
      </c>
      <c r="E281" s="85" t="s">
        <v>348</v>
      </c>
      <c r="F281" s="86" t="s">
        <v>180</v>
      </c>
      <c r="G281" s="79">
        <v>300</v>
      </c>
    </row>
    <row r="282" spans="1:7" x14ac:dyDescent="0.25">
      <c r="A282" s="96" t="s">
        <v>140</v>
      </c>
      <c r="B282" s="97">
        <v>910</v>
      </c>
      <c r="C282" s="98">
        <v>7</v>
      </c>
      <c r="D282" s="98">
        <v>0</v>
      </c>
      <c r="E282" s="85" t="s">
        <v>139</v>
      </c>
      <c r="F282" s="86" t="s">
        <v>139</v>
      </c>
      <c r="G282" s="79">
        <v>50</v>
      </c>
    </row>
    <row r="283" spans="1:7" ht="31.5" x14ac:dyDescent="0.25">
      <c r="A283" s="96" t="s">
        <v>168</v>
      </c>
      <c r="B283" s="97">
        <v>910</v>
      </c>
      <c r="C283" s="98">
        <v>7</v>
      </c>
      <c r="D283" s="98">
        <v>5</v>
      </c>
      <c r="E283" s="85" t="s">
        <v>139</v>
      </c>
      <c r="F283" s="86" t="s">
        <v>139</v>
      </c>
      <c r="G283" s="79">
        <v>50</v>
      </c>
    </row>
    <row r="284" spans="1:7" ht="47.25" x14ac:dyDescent="0.25">
      <c r="A284" s="96" t="s">
        <v>331</v>
      </c>
      <c r="B284" s="97">
        <v>910</v>
      </c>
      <c r="C284" s="98">
        <v>7</v>
      </c>
      <c r="D284" s="98">
        <v>5</v>
      </c>
      <c r="E284" s="85" t="s">
        <v>332</v>
      </c>
      <c r="F284" s="86" t="s">
        <v>139</v>
      </c>
      <c r="G284" s="79">
        <v>50</v>
      </c>
    </row>
    <row r="285" spans="1:7" ht="63" x14ac:dyDescent="0.25">
      <c r="A285" s="96" t="s">
        <v>333</v>
      </c>
      <c r="B285" s="97">
        <v>910</v>
      </c>
      <c r="C285" s="98">
        <v>7</v>
      </c>
      <c r="D285" s="98">
        <v>5</v>
      </c>
      <c r="E285" s="85" t="s">
        <v>334</v>
      </c>
      <c r="F285" s="86" t="s">
        <v>139</v>
      </c>
      <c r="G285" s="79">
        <v>50</v>
      </c>
    </row>
    <row r="286" spans="1:7" ht="78.75" x14ac:dyDescent="0.25">
      <c r="A286" s="96" t="s">
        <v>335</v>
      </c>
      <c r="B286" s="97">
        <v>910</v>
      </c>
      <c r="C286" s="98">
        <v>7</v>
      </c>
      <c r="D286" s="98">
        <v>5</v>
      </c>
      <c r="E286" s="85" t="s">
        <v>336</v>
      </c>
      <c r="F286" s="86" t="s">
        <v>139</v>
      </c>
      <c r="G286" s="79">
        <v>50</v>
      </c>
    </row>
    <row r="287" spans="1:7" ht="31.5" x14ac:dyDescent="0.25">
      <c r="A287" s="96" t="s">
        <v>171</v>
      </c>
      <c r="B287" s="97">
        <v>910</v>
      </c>
      <c r="C287" s="98">
        <v>7</v>
      </c>
      <c r="D287" s="98">
        <v>5</v>
      </c>
      <c r="E287" s="85" t="s">
        <v>350</v>
      </c>
      <c r="F287" s="86" t="s">
        <v>139</v>
      </c>
      <c r="G287" s="79">
        <v>50</v>
      </c>
    </row>
    <row r="288" spans="1:7" ht="31.5" x14ac:dyDescent="0.25">
      <c r="A288" s="96" t="s">
        <v>156</v>
      </c>
      <c r="B288" s="97">
        <v>910</v>
      </c>
      <c r="C288" s="98">
        <v>7</v>
      </c>
      <c r="D288" s="98">
        <v>5</v>
      </c>
      <c r="E288" s="85" t="s">
        <v>350</v>
      </c>
      <c r="F288" s="86" t="s">
        <v>157</v>
      </c>
      <c r="G288" s="79">
        <v>50</v>
      </c>
    </row>
    <row r="289" spans="1:7" ht="47.25" x14ac:dyDescent="0.25">
      <c r="A289" s="96" t="s">
        <v>359</v>
      </c>
      <c r="B289" s="97">
        <v>910</v>
      </c>
      <c r="C289" s="98">
        <v>14</v>
      </c>
      <c r="D289" s="98">
        <v>0</v>
      </c>
      <c r="E289" s="85" t="s">
        <v>139</v>
      </c>
      <c r="F289" s="86" t="s">
        <v>139</v>
      </c>
      <c r="G289" s="79">
        <v>112817.7</v>
      </c>
    </row>
    <row r="290" spans="1:7" ht="47.25" x14ac:dyDescent="0.25">
      <c r="A290" s="96" t="s">
        <v>360</v>
      </c>
      <c r="B290" s="97">
        <v>910</v>
      </c>
      <c r="C290" s="98">
        <v>14</v>
      </c>
      <c r="D290" s="98">
        <v>1</v>
      </c>
      <c r="E290" s="85" t="s">
        <v>139</v>
      </c>
      <c r="F290" s="86" t="s">
        <v>139</v>
      </c>
      <c r="G290" s="79">
        <v>95937.5</v>
      </c>
    </row>
    <row r="291" spans="1:7" ht="47.25" x14ac:dyDescent="0.25">
      <c r="A291" s="96" t="s">
        <v>331</v>
      </c>
      <c r="B291" s="97">
        <v>910</v>
      </c>
      <c r="C291" s="98">
        <v>14</v>
      </c>
      <c r="D291" s="98">
        <v>1</v>
      </c>
      <c r="E291" s="85" t="s">
        <v>332</v>
      </c>
      <c r="F291" s="86" t="s">
        <v>139</v>
      </c>
      <c r="G291" s="79">
        <v>95937.5</v>
      </c>
    </row>
    <row r="292" spans="1:7" ht="63" x14ac:dyDescent="0.25">
      <c r="A292" s="96" t="s">
        <v>361</v>
      </c>
      <c r="B292" s="97">
        <v>910</v>
      </c>
      <c r="C292" s="98">
        <v>14</v>
      </c>
      <c r="D292" s="98">
        <v>1</v>
      </c>
      <c r="E292" s="85" t="s">
        <v>362</v>
      </c>
      <c r="F292" s="86" t="s">
        <v>139</v>
      </c>
      <c r="G292" s="79">
        <v>95937.5</v>
      </c>
    </row>
    <row r="293" spans="1:7" ht="31.5" x14ac:dyDescent="0.25">
      <c r="A293" s="96" t="s">
        <v>363</v>
      </c>
      <c r="B293" s="97">
        <v>910</v>
      </c>
      <c r="C293" s="98">
        <v>14</v>
      </c>
      <c r="D293" s="98">
        <v>1</v>
      </c>
      <c r="E293" s="85" t="s">
        <v>364</v>
      </c>
      <c r="F293" s="86" t="s">
        <v>139</v>
      </c>
      <c r="G293" s="79">
        <v>95937.5</v>
      </c>
    </row>
    <row r="294" spans="1:7" ht="47.25" x14ac:dyDescent="0.25">
      <c r="A294" s="96" t="s">
        <v>365</v>
      </c>
      <c r="B294" s="97">
        <v>910</v>
      </c>
      <c r="C294" s="98">
        <v>14</v>
      </c>
      <c r="D294" s="98">
        <v>1</v>
      </c>
      <c r="E294" s="85" t="s">
        <v>366</v>
      </c>
      <c r="F294" s="86" t="s">
        <v>139</v>
      </c>
      <c r="G294" s="79">
        <v>94987.6</v>
      </c>
    </row>
    <row r="295" spans="1:7" x14ac:dyDescent="0.25">
      <c r="A295" s="96" t="s">
        <v>367</v>
      </c>
      <c r="B295" s="97">
        <v>910</v>
      </c>
      <c r="C295" s="98">
        <v>14</v>
      </c>
      <c r="D295" s="98">
        <v>1</v>
      </c>
      <c r="E295" s="85" t="s">
        <v>366</v>
      </c>
      <c r="F295" s="86" t="s">
        <v>368</v>
      </c>
      <c r="G295" s="79">
        <v>94987.6</v>
      </c>
    </row>
    <row r="296" spans="1:7" ht="18" customHeight="1" x14ac:dyDescent="0.25">
      <c r="A296" s="96" t="s">
        <v>369</v>
      </c>
      <c r="B296" s="97">
        <v>910</v>
      </c>
      <c r="C296" s="98">
        <v>14</v>
      </c>
      <c r="D296" s="98">
        <v>1</v>
      </c>
      <c r="E296" s="85" t="s">
        <v>370</v>
      </c>
      <c r="F296" s="86" t="s">
        <v>139</v>
      </c>
      <c r="G296" s="79">
        <v>949.9</v>
      </c>
    </row>
    <row r="297" spans="1:7" x14ac:dyDescent="0.25">
      <c r="A297" s="96" t="s">
        <v>367</v>
      </c>
      <c r="B297" s="97">
        <v>910</v>
      </c>
      <c r="C297" s="98">
        <v>14</v>
      </c>
      <c r="D297" s="98">
        <v>1</v>
      </c>
      <c r="E297" s="85" t="s">
        <v>370</v>
      </c>
      <c r="F297" s="86" t="s">
        <v>368</v>
      </c>
      <c r="G297" s="79">
        <v>949.9</v>
      </c>
    </row>
    <row r="298" spans="1:7" x14ac:dyDescent="0.25">
      <c r="A298" s="96" t="s">
        <v>371</v>
      </c>
      <c r="B298" s="97">
        <v>910</v>
      </c>
      <c r="C298" s="98">
        <v>14</v>
      </c>
      <c r="D298" s="98">
        <v>3</v>
      </c>
      <c r="E298" s="85" t="s">
        <v>139</v>
      </c>
      <c r="F298" s="86" t="s">
        <v>139</v>
      </c>
      <c r="G298" s="79">
        <v>16880.2</v>
      </c>
    </row>
    <row r="299" spans="1:7" ht="47.25" x14ac:dyDescent="0.25">
      <c r="A299" s="96" t="s">
        <v>331</v>
      </c>
      <c r="B299" s="97">
        <v>910</v>
      </c>
      <c r="C299" s="98">
        <v>14</v>
      </c>
      <c r="D299" s="98">
        <v>3</v>
      </c>
      <c r="E299" s="85" t="s">
        <v>332</v>
      </c>
      <c r="F299" s="86" t="s">
        <v>139</v>
      </c>
      <c r="G299" s="79">
        <v>16880.2</v>
      </c>
    </row>
    <row r="300" spans="1:7" ht="63" x14ac:dyDescent="0.25">
      <c r="A300" s="96" t="s">
        <v>361</v>
      </c>
      <c r="B300" s="97">
        <v>910</v>
      </c>
      <c r="C300" s="98">
        <v>14</v>
      </c>
      <c r="D300" s="98">
        <v>3</v>
      </c>
      <c r="E300" s="85" t="s">
        <v>362</v>
      </c>
      <c r="F300" s="86" t="s">
        <v>139</v>
      </c>
      <c r="G300" s="79">
        <v>16880.2</v>
      </c>
    </row>
    <row r="301" spans="1:7" ht="31.5" x14ac:dyDescent="0.25">
      <c r="A301" s="96" t="s">
        <v>363</v>
      </c>
      <c r="B301" s="97">
        <v>910</v>
      </c>
      <c r="C301" s="98">
        <v>14</v>
      </c>
      <c r="D301" s="98">
        <v>3</v>
      </c>
      <c r="E301" s="85" t="s">
        <v>364</v>
      </c>
      <c r="F301" s="86" t="s">
        <v>139</v>
      </c>
      <c r="G301" s="79">
        <v>16880.2</v>
      </c>
    </row>
    <row r="302" spans="1:7" ht="47.25" x14ac:dyDescent="0.25">
      <c r="A302" s="96" t="s">
        <v>372</v>
      </c>
      <c r="B302" s="97">
        <v>910</v>
      </c>
      <c r="C302" s="98">
        <v>14</v>
      </c>
      <c r="D302" s="98">
        <v>3</v>
      </c>
      <c r="E302" s="85" t="s">
        <v>373</v>
      </c>
      <c r="F302" s="86" t="s">
        <v>139</v>
      </c>
      <c r="G302" s="79">
        <v>16880.2</v>
      </c>
    </row>
    <row r="303" spans="1:7" x14ac:dyDescent="0.25">
      <c r="A303" s="96" t="s">
        <v>367</v>
      </c>
      <c r="B303" s="97">
        <v>910</v>
      </c>
      <c r="C303" s="98">
        <v>14</v>
      </c>
      <c r="D303" s="98">
        <v>3</v>
      </c>
      <c r="E303" s="85" t="s">
        <v>373</v>
      </c>
      <c r="F303" s="86" t="s">
        <v>368</v>
      </c>
      <c r="G303" s="79">
        <v>16880.2</v>
      </c>
    </row>
    <row r="304" spans="1:7" s="75" customFormat="1" ht="31.5" x14ac:dyDescent="0.25">
      <c r="A304" s="99" t="s">
        <v>374</v>
      </c>
      <c r="B304" s="100">
        <v>913</v>
      </c>
      <c r="C304" s="101">
        <v>0</v>
      </c>
      <c r="D304" s="101">
        <v>0</v>
      </c>
      <c r="E304" s="89" t="s">
        <v>139</v>
      </c>
      <c r="F304" s="90" t="s">
        <v>139</v>
      </c>
      <c r="G304" s="77">
        <v>44404.3</v>
      </c>
    </row>
    <row r="305" spans="1:7" x14ac:dyDescent="0.25">
      <c r="A305" s="96" t="s">
        <v>329</v>
      </c>
      <c r="B305" s="97">
        <v>913</v>
      </c>
      <c r="C305" s="98">
        <v>1</v>
      </c>
      <c r="D305" s="98">
        <v>0</v>
      </c>
      <c r="E305" s="85" t="s">
        <v>139</v>
      </c>
      <c r="F305" s="86" t="s">
        <v>139</v>
      </c>
      <c r="G305" s="79">
        <v>40468.699999999997</v>
      </c>
    </row>
    <row r="306" spans="1:7" x14ac:dyDescent="0.25">
      <c r="A306" s="96" t="s">
        <v>339</v>
      </c>
      <c r="B306" s="97">
        <v>913</v>
      </c>
      <c r="C306" s="98">
        <v>1</v>
      </c>
      <c r="D306" s="98">
        <v>13</v>
      </c>
      <c r="E306" s="85" t="s">
        <v>139</v>
      </c>
      <c r="F306" s="86" t="s">
        <v>139</v>
      </c>
      <c r="G306" s="79">
        <v>40468.699999999997</v>
      </c>
    </row>
    <row r="307" spans="1:7" ht="47.25" x14ac:dyDescent="0.25">
      <c r="A307" s="96" t="s">
        <v>375</v>
      </c>
      <c r="B307" s="97">
        <v>913</v>
      </c>
      <c r="C307" s="98">
        <v>1</v>
      </c>
      <c r="D307" s="98">
        <v>13</v>
      </c>
      <c r="E307" s="85" t="s">
        <v>376</v>
      </c>
      <c r="F307" s="86" t="s">
        <v>139</v>
      </c>
      <c r="G307" s="79">
        <v>40468.699999999997</v>
      </c>
    </row>
    <row r="308" spans="1:7" ht="63" x14ac:dyDescent="0.25">
      <c r="A308" s="96" t="s">
        <v>377</v>
      </c>
      <c r="B308" s="97">
        <v>913</v>
      </c>
      <c r="C308" s="98">
        <v>1</v>
      </c>
      <c r="D308" s="98">
        <v>13</v>
      </c>
      <c r="E308" s="85" t="s">
        <v>378</v>
      </c>
      <c r="F308" s="86" t="s">
        <v>139</v>
      </c>
      <c r="G308" s="79">
        <v>649</v>
      </c>
    </row>
    <row r="309" spans="1:7" ht="31.5" x14ac:dyDescent="0.25">
      <c r="A309" s="96" t="s">
        <v>379</v>
      </c>
      <c r="B309" s="97">
        <v>913</v>
      </c>
      <c r="C309" s="98">
        <v>1</v>
      </c>
      <c r="D309" s="98">
        <v>13</v>
      </c>
      <c r="E309" s="85" t="s">
        <v>380</v>
      </c>
      <c r="F309" s="86" t="s">
        <v>139</v>
      </c>
      <c r="G309" s="79">
        <v>649</v>
      </c>
    </row>
    <row r="310" spans="1:7" ht="17.25" customHeight="1" x14ac:dyDescent="0.25">
      <c r="A310" s="96" t="s">
        <v>381</v>
      </c>
      <c r="B310" s="97">
        <v>913</v>
      </c>
      <c r="C310" s="98">
        <v>1</v>
      </c>
      <c r="D310" s="98">
        <v>13</v>
      </c>
      <c r="E310" s="85" t="s">
        <v>382</v>
      </c>
      <c r="F310" s="86" t="s">
        <v>139</v>
      </c>
      <c r="G310" s="79">
        <v>265</v>
      </c>
    </row>
    <row r="311" spans="1:7" ht="31.5" x14ac:dyDescent="0.25">
      <c r="A311" s="96" t="s">
        <v>156</v>
      </c>
      <c r="B311" s="97">
        <v>913</v>
      </c>
      <c r="C311" s="98">
        <v>1</v>
      </c>
      <c r="D311" s="98">
        <v>13</v>
      </c>
      <c r="E311" s="85" t="s">
        <v>382</v>
      </c>
      <c r="F311" s="86" t="s">
        <v>157</v>
      </c>
      <c r="G311" s="79">
        <v>265</v>
      </c>
    </row>
    <row r="312" spans="1:7" ht="18.75" customHeight="1" x14ac:dyDescent="0.25">
      <c r="A312" s="96" t="s">
        <v>383</v>
      </c>
      <c r="B312" s="97">
        <v>913</v>
      </c>
      <c r="C312" s="98">
        <v>1</v>
      </c>
      <c r="D312" s="98">
        <v>13</v>
      </c>
      <c r="E312" s="85" t="s">
        <v>384</v>
      </c>
      <c r="F312" s="86" t="s">
        <v>139</v>
      </c>
      <c r="G312" s="79">
        <v>200</v>
      </c>
    </row>
    <row r="313" spans="1:7" ht="31.5" x14ac:dyDescent="0.25">
      <c r="A313" s="96" t="s">
        <v>156</v>
      </c>
      <c r="B313" s="97">
        <v>913</v>
      </c>
      <c r="C313" s="98">
        <v>1</v>
      </c>
      <c r="D313" s="98">
        <v>13</v>
      </c>
      <c r="E313" s="85" t="s">
        <v>384</v>
      </c>
      <c r="F313" s="86" t="s">
        <v>157</v>
      </c>
      <c r="G313" s="79">
        <v>200</v>
      </c>
    </row>
    <row r="314" spans="1:7" x14ac:dyDescent="0.25">
      <c r="A314" s="96" t="s">
        <v>385</v>
      </c>
      <c r="B314" s="97">
        <v>913</v>
      </c>
      <c r="C314" s="98">
        <v>1</v>
      </c>
      <c r="D314" s="98">
        <v>13</v>
      </c>
      <c r="E314" s="85" t="s">
        <v>386</v>
      </c>
      <c r="F314" s="86" t="s">
        <v>139</v>
      </c>
      <c r="G314" s="79">
        <v>127</v>
      </c>
    </row>
    <row r="315" spans="1:7" ht="31.5" x14ac:dyDescent="0.25">
      <c r="A315" s="96" t="s">
        <v>156</v>
      </c>
      <c r="B315" s="97">
        <v>913</v>
      </c>
      <c r="C315" s="98">
        <v>1</v>
      </c>
      <c r="D315" s="98">
        <v>13</v>
      </c>
      <c r="E315" s="85" t="s">
        <v>386</v>
      </c>
      <c r="F315" s="86" t="s">
        <v>157</v>
      </c>
      <c r="G315" s="79">
        <v>61</v>
      </c>
    </row>
    <row r="316" spans="1:7" x14ac:dyDescent="0.25">
      <c r="A316" s="96" t="s">
        <v>179</v>
      </c>
      <c r="B316" s="97">
        <v>913</v>
      </c>
      <c r="C316" s="98">
        <v>1</v>
      </c>
      <c r="D316" s="98">
        <v>13</v>
      </c>
      <c r="E316" s="85" t="s">
        <v>386</v>
      </c>
      <c r="F316" s="86" t="s">
        <v>180</v>
      </c>
      <c r="G316" s="79">
        <v>66</v>
      </c>
    </row>
    <row r="317" spans="1:7" x14ac:dyDescent="0.25">
      <c r="A317" s="96" t="s">
        <v>387</v>
      </c>
      <c r="B317" s="97">
        <v>913</v>
      </c>
      <c r="C317" s="98">
        <v>1</v>
      </c>
      <c r="D317" s="98">
        <v>13</v>
      </c>
      <c r="E317" s="85" t="s">
        <v>388</v>
      </c>
      <c r="F317" s="86" t="s">
        <v>139</v>
      </c>
      <c r="G317" s="79">
        <v>57</v>
      </c>
    </row>
    <row r="318" spans="1:7" ht="31.5" x14ac:dyDescent="0.25">
      <c r="A318" s="96" t="s">
        <v>156</v>
      </c>
      <c r="B318" s="97">
        <v>913</v>
      </c>
      <c r="C318" s="98">
        <v>1</v>
      </c>
      <c r="D318" s="98">
        <v>13</v>
      </c>
      <c r="E318" s="85" t="s">
        <v>388</v>
      </c>
      <c r="F318" s="86" t="s">
        <v>157</v>
      </c>
      <c r="G318" s="79">
        <v>57</v>
      </c>
    </row>
    <row r="319" spans="1:7" ht="63" x14ac:dyDescent="0.25">
      <c r="A319" s="96" t="s">
        <v>389</v>
      </c>
      <c r="B319" s="97">
        <v>913</v>
      </c>
      <c r="C319" s="98">
        <v>1</v>
      </c>
      <c r="D319" s="98">
        <v>13</v>
      </c>
      <c r="E319" s="85" t="s">
        <v>390</v>
      </c>
      <c r="F319" s="86" t="s">
        <v>139</v>
      </c>
      <c r="G319" s="79">
        <v>34332.300000000003</v>
      </c>
    </row>
    <row r="320" spans="1:7" ht="63" x14ac:dyDescent="0.25">
      <c r="A320" s="96" t="s">
        <v>391</v>
      </c>
      <c r="B320" s="97">
        <v>913</v>
      </c>
      <c r="C320" s="98">
        <v>1</v>
      </c>
      <c r="D320" s="98">
        <v>13</v>
      </c>
      <c r="E320" s="85" t="s">
        <v>392</v>
      </c>
      <c r="F320" s="86" t="s">
        <v>139</v>
      </c>
      <c r="G320" s="79">
        <v>34332.300000000003</v>
      </c>
    </row>
    <row r="321" spans="1:7" ht="31.5" x14ac:dyDescent="0.25">
      <c r="A321" s="96" t="s">
        <v>393</v>
      </c>
      <c r="B321" s="97">
        <v>913</v>
      </c>
      <c r="C321" s="98">
        <v>1</v>
      </c>
      <c r="D321" s="98">
        <v>13</v>
      </c>
      <c r="E321" s="85" t="s">
        <v>394</v>
      </c>
      <c r="F321" s="86" t="s">
        <v>139</v>
      </c>
      <c r="G321" s="79">
        <v>22472.6</v>
      </c>
    </row>
    <row r="322" spans="1:7" ht="31.5" x14ac:dyDescent="0.25">
      <c r="A322" s="96" t="s">
        <v>395</v>
      </c>
      <c r="B322" s="97">
        <v>913</v>
      </c>
      <c r="C322" s="98">
        <v>1</v>
      </c>
      <c r="D322" s="98">
        <v>13</v>
      </c>
      <c r="E322" s="85" t="s">
        <v>394</v>
      </c>
      <c r="F322" s="86" t="s">
        <v>396</v>
      </c>
      <c r="G322" s="79">
        <v>22472.6</v>
      </c>
    </row>
    <row r="323" spans="1:7" ht="31.5" x14ac:dyDescent="0.25">
      <c r="A323" s="96" t="s">
        <v>397</v>
      </c>
      <c r="B323" s="97">
        <v>913</v>
      </c>
      <c r="C323" s="98">
        <v>1</v>
      </c>
      <c r="D323" s="98">
        <v>13</v>
      </c>
      <c r="E323" s="85" t="s">
        <v>398</v>
      </c>
      <c r="F323" s="86" t="s">
        <v>139</v>
      </c>
      <c r="G323" s="79">
        <v>3528.3</v>
      </c>
    </row>
    <row r="324" spans="1:7" ht="31.5" x14ac:dyDescent="0.25">
      <c r="A324" s="96" t="s">
        <v>395</v>
      </c>
      <c r="B324" s="97">
        <v>913</v>
      </c>
      <c r="C324" s="98">
        <v>1</v>
      </c>
      <c r="D324" s="98">
        <v>13</v>
      </c>
      <c r="E324" s="85" t="s">
        <v>398</v>
      </c>
      <c r="F324" s="86" t="s">
        <v>396</v>
      </c>
      <c r="G324" s="79">
        <v>3528.3</v>
      </c>
    </row>
    <row r="325" spans="1:7" ht="141" customHeight="1" x14ac:dyDescent="0.25">
      <c r="A325" s="96" t="s">
        <v>158</v>
      </c>
      <c r="B325" s="97">
        <v>913</v>
      </c>
      <c r="C325" s="98">
        <v>1</v>
      </c>
      <c r="D325" s="98">
        <v>13</v>
      </c>
      <c r="E325" s="85" t="s">
        <v>399</v>
      </c>
      <c r="F325" s="86" t="s">
        <v>139</v>
      </c>
      <c r="G325" s="79">
        <v>8331.4</v>
      </c>
    </row>
    <row r="326" spans="1:7" ht="31.5" x14ac:dyDescent="0.25">
      <c r="A326" s="96" t="s">
        <v>395</v>
      </c>
      <c r="B326" s="97">
        <v>913</v>
      </c>
      <c r="C326" s="98">
        <v>1</v>
      </c>
      <c r="D326" s="98">
        <v>13</v>
      </c>
      <c r="E326" s="85" t="s">
        <v>399</v>
      </c>
      <c r="F326" s="86" t="s">
        <v>396</v>
      </c>
      <c r="G326" s="79">
        <v>8331.4</v>
      </c>
    </row>
    <row r="327" spans="1:7" ht="45.75" customHeight="1" x14ac:dyDescent="0.25">
      <c r="A327" s="96" t="s">
        <v>400</v>
      </c>
      <c r="B327" s="97">
        <v>913</v>
      </c>
      <c r="C327" s="98">
        <v>1</v>
      </c>
      <c r="D327" s="98">
        <v>13</v>
      </c>
      <c r="E327" s="85" t="s">
        <v>401</v>
      </c>
      <c r="F327" s="86" t="s">
        <v>139</v>
      </c>
      <c r="G327" s="79">
        <v>5487.4</v>
      </c>
    </row>
    <row r="328" spans="1:7" ht="31.5" x14ac:dyDescent="0.25">
      <c r="A328" s="96" t="s">
        <v>402</v>
      </c>
      <c r="B328" s="97">
        <v>913</v>
      </c>
      <c r="C328" s="98">
        <v>1</v>
      </c>
      <c r="D328" s="98">
        <v>13</v>
      </c>
      <c r="E328" s="85" t="s">
        <v>403</v>
      </c>
      <c r="F328" s="86" t="s">
        <v>139</v>
      </c>
      <c r="G328" s="79">
        <v>5487.4</v>
      </c>
    </row>
    <row r="329" spans="1:7" ht="31.5" x14ac:dyDescent="0.25">
      <c r="A329" s="96" t="s">
        <v>309</v>
      </c>
      <c r="B329" s="97">
        <v>913</v>
      </c>
      <c r="C329" s="98">
        <v>1</v>
      </c>
      <c r="D329" s="98">
        <v>13</v>
      </c>
      <c r="E329" s="85" t="s">
        <v>404</v>
      </c>
      <c r="F329" s="86" t="s">
        <v>139</v>
      </c>
      <c r="G329" s="79">
        <v>3786.5</v>
      </c>
    </row>
    <row r="330" spans="1:7" ht="63" x14ac:dyDescent="0.25">
      <c r="A330" s="96" t="s">
        <v>154</v>
      </c>
      <c r="B330" s="97">
        <v>913</v>
      </c>
      <c r="C330" s="98">
        <v>1</v>
      </c>
      <c r="D330" s="98">
        <v>13</v>
      </c>
      <c r="E330" s="85" t="s">
        <v>404</v>
      </c>
      <c r="F330" s="86" t="s">
        <v>155</v>
      </c>
      <c r="G330" s="79">
        <v>3692.5</v>
      </c>
    </row>
    <row r="331" spans="1:7" ht="31.5" x14ac:dyDescent="0.25">
      <c r="A331" s="96" t="s">
        <v>156</v>
      </c>
      <c r="B331" s="97">
        <v>913</v>
      </c>
      <c r="C331" s="98">
        <v>1</v>
      </c>
      <c r="D331" s="98">
        <v>13</v>
      </c>
      <c r="E331" s="85" t="s">
        <v>404</v>
      </c>
      <c r="F331" s="86" t="s">
        <v>157</v>
      </c>
      <c r="G331" s="79">
        <v>94</v>
      </c>
    </row>
    <row r="332" spans="1:7" ht="141" customHeight="1" x14ac:dyDescent="0.25">
      <c r="A332" s="96" t="s">
        <v>158</v>
      </c>
      <c r="B332" s="97">
        <v>913</v>
      </c>
      <c r="C332" s="98">
        <v>1</v>
      </c>
      <c r="D332" s="98">
        <v>13</v>
      </c>
      <c r="E332" s="85" t="s">
        <v>405</v>
      </c>
      <c r="F332" s="86" t="s">
        <v>139</v>
      </c>
      <c r="G332" s="79">
        <v>1700.9</v>
      </c>
    </row>
    <row r="333" spans="1:7" ht="63" x14ac:dyDescent="0.25">
      <c r="A333" s="96" t="s">
        <v>154</v>
      </c>
      <c r="B333" s="97">
        <v>913</v>
      </c>
      <c r="C333" s="98">
        <v>1</v>
      </c>
      <c r="D333" s="98">
        <v>13</v>
      </c>
      <c r="E333" s="85" t="s">
        <v>405</v>
      </c>
      <c r="F333" s="86" t="s">
        <v>155</v>
      </c>
      <c r="G333" s="79">
        <v>1700.9</v>
      </c>
    </row>
    <row r="334" spans="1:7" x14ac:dyDescent="0.25">
      <c r="A334" s="96" t="s">
        <v>406</v>
      </c>
      <c r="B334" s="97">
        <v>913</v>
      </c>
      <c r="C334" s="98">
        <v>4</v>
      </c>
      <c r="D334" s="98">
        <v>0</v>
      </c>
      <c r="E334" s="85" t="s">
        <v>139</v>
      </c>
      <c r="F334" s="86" t="s">
        <v>139</v>
      </c>
      <c r="G334" s="79">
        <v>250</v>
      </c>
    </row>
    <row r="335" spans="1:7" x14ac:dyDescent="0.25">
      <c r="A335" s="96" t="s">
        <v>407</v>
      </c>
      <c r="B335" s="97">
        <v>913</v>
      </c>
      <c r="C335" s="98">
        <v>4</v>
      </c>
      <c r="D335" s="98">
        <v>12</v>
      </c>
      <c r="E335" s="85" t="s">
        <v>139</v>
      </c>
      <c r="F335" s="86" t="s">
        <v>139</v>
      </c>
      <c r="G335" s="79">
        <v>250</v>
      </c>
    </row>
    <row r="336" spans="1:7" ht="47.25" x14ac:dyDescent="0.25">
      <c r="A336" s="96" t="s">
        <v>375</v>
      </c>
      <c r="B336" s="97">
        <v>913</v>
      </c>
      <c r="C336" s="98">
        <v>4</v>
      </c>
      <c r="D336" s="98">
        <v>12</v>
      </c>
      <c r="E336" s="85" t="s">
        <v>376</v>
      </c>
      <c r="F336" s="86" t="s">
        <v>139</v>
      </c>
      <c r="G336" s="79">
        <v>250</v>
      </c>
    </row>
    <row r="337" spans="1:7" ht="63" x14ac:dyDescent="0.25">
      <c r="A337" s="96" t="s">
        <v>377</v>
      </c>
      <c r="B337" s="97">
        <v>913</v>
      </c>
      <c r="C337" s="98">
        <v>4</v>
      </c>
      <c r="D337" s="98">
        <v>12</v>
      </c>
      <c r="E337" s="85" t="s">
        <v>378</v>
      </c>
      <c r="F337" s="86" t="s">
        <v>139</v>
      </c>
      <c r="G337" s="79">
        <v>250</v>
      </c>
    </row>
    <row r="338" spans="1:7" ht="31.5" x14ac:dyDescent="0.25">
      <c r="A338" s="96" t="s">
        <v>379</v>
      </c>
      <c r="B338" s="97">
        <v>913</v>
      </c>
      <c r="C338" s="98">
        <v>4</v>
      </c>
      <c r="D338" s="98">
        <v>12</v>
      </c>
      <c r="E338" s="85" t="s">
        <v>380</v>
      </c>
      <c r="F338" s="86" t="s">
        <v>139</v>
      </c>
      <c r="G338" s="79">
        <v>250</v>
      </c>
    </row>
    <row r="339" spans="1:7" ht="47.25" x14ac:dyDescent="0.25">
      <c r="A339" s="96" t="s">
        <v>408</v>
      </c>
      <c r="B339" s="97">
        <v>913</v>
      </c>
      <c r="C339" s="98">
        <v>4</v>
      </c>
      <c r="D339" s="98">
        <v>12</v>
      </c>
      <c r="E339" s="85" t="s">
        <v>409</v>
      </c>
      <c r="F339" s="86" t="s">
        <v>139</v>
      </c>
      <c r="G339" s="79">
        <v>250</v>
      </c>
    </row>
    <row r="340" spans="1:7" ht="31.5" x14ac:dyDescent="0.25">
      <c r="A340" s="96" t="s">
        <v>156</v>
      </c>
      <c r="B340" s="97">
        <v>913</v>
      </c>
      <c r="C340" s="98">
        <v>4</v>
      </c>
      <c r="D340" s="98">
        <v>12</v>
      </c>
      <c r="E340" s="85" t="s">
        <v>409</v>
      </c>
      <c r="F340" s="86" t="s">
        <v>157</v>
      </c>
      <c r="G340" s="79">
        <v>250</v>
      </c>
    </row>
    <row r="341" spans="1:7" x14ac:dyDescent="0.25">
      <c r="A341" s="96" t="s">
        <v>410</v>
      </c>
      <c r="B341" s="97">
        <v>913</v>
      </c>
      <c r="C341" s="98">
        <v>5</v>
      </c>
      <c r="D341" s="98">
        <v>0</v>
      </c>
      <c r="E341" s="85" t="s">
        <v>139</v>
      </c>
      <c r="F341" s="86" t="s">
        <v>139</v>
      </c>
      <c r="G341" s="79">
        <v>3.9</v>
      </c>
    </row>
    <row r="342" spans="1:7" x14ac:dyDescent="0.25">
      <c r="A342" s="96" t="s">
        <v>411</v>
      </c>
      <c r="B342" s="97">
        <v>913</v>
      </c>
      <c r="C342" s="98">
        <v>5</v>
      </c>
      <c r="D342" s="98">
        <v>1</v>
      </c>
      <c r="E342" s="85" t="s">
        <v>139</v>
      </c>
      <c r="F342" s="86" t="s">
        <v>139</v>
      </c>
      <c r="G342" s="79">
        <v>3.9</v>
      </c>
    </row>
    <row r="343" spans="1:7" ht="47.25" x14ac:dyDescent="0.25">
      <c r="A343" s="96" t="s">
        <v>375</v>
      </c>
      <c r="B343" s="97">
        <v>913</v>
      </c>
      <c r="C343" s="98">
        <v>5</v>
      </c>
      <c r="D343" s="98">
        <v>1</v>
      </c>
      <c r="E343" s="85" t="s">
        <v>376</v>
      </c>
      <c r="F343" s="86" t="s">
        <v>139</v>
      </c>
      <c r="G343" s="79">
        <v>3.9</v>
      </c>
    </row>
    <row r="344" spans="1:7" ht="63" x14ac:dyDescent="0.25">
      <c r="A344" s="96" t="s">
        <v>377</v>
      </c>
      <c r="B344" s="97">
        <v>913</v>
      </c>
      <c r="C344" s="98">
        <v>5</v>
      </c>
      <c r="D344" s="98">
        <v>1</v>
      </c>
      <c r="E344" s="85" t="s">
        <v>378</v>
      </c>
      <c r="F344" s="86" t="s">
        <v>139</v>
      </c>
      <c r="G344" s="79">
        <v>3.9</v>
      </c>
    </row>
    <row r="345" spans="1:7" ht="31.5" x14ac:dyDescent="0.25">
      <c r="A345" s="96" t="s">
        <v>379</v>
      </c>
      <c r="B345" s="97">
        <v>913</v>
      </c>
      <c r="C345" s="98">
        <v>5</v>
      </c>
      <c r="D345" s="98">
        <v>1</v>
      </c>
      <c r="E345" s="85" t="s">
        <v>380</v>
      </c>
      <c r="F345" s="86" t="s">
        <v>139</v>
      </c>
      <c r="G345" s="79">
        <v>3.9</v>
      </c>
    </row>
    <row r="346" spans="1:7" ht="31.5" x14ac:dyDescent="0.25">
      <c r="A346" s="96" t="s">
        <v>412</v>
      </c>
      <c r="B346" s="97">
        <v>913</v>
      </c>
      <c r="C346" s="98">
        <v>5</v>
      </c>
      <c r="D346" s="98">
        <v>1</v>
      </c>
      <c r="E346" s="85" t="s">
        <v>413</v>
      </c>
      <c r="F346" s="86" t="s">
        <v>139</v>
      </c>
      <c r="G346" s="79">
        <v>3.9</v>
      </c>
    </row>
    <row r="347" spans="1:7" ht="31.5" x14ac:dyDescent="0.25">
      <c r="A347" s="96" t="s">
        <v>156</v>
      </c>
      <c r="B347" s="97">
        <v>913</v>
      </c>
      <c r="C347" s="98">
        <v>5</v>
      </c>
      <c r="D347" s="98">
        <v>1</v>
      </c>
      <c r="E347" s="85" t="s">
        <v>413</v>
      </c>
      <c r="F347" s="86" t="s">
        <v>157</v>
      </c>
      <c r="G347" s="79">
        <v>3.9</v>
      </c>
    </row>
    <row r="348" spans="1:7" x14ac:dyDescent="0.25">
      <c r="A348" s="96" t="s">
        <v>414</v>
      </c>
      <c r="B348" s="97">
        <v>913</v>
      </c>
      <c r="C348" s="98">
        <v>12</v>
      </c>
      <c r="D348" s="98">
        <v>0</v>
      </c>
      <c r="E348" s="85" t="s">
        <v>139</v>
      </c>
      <c r="F348" s="86" t="s">
        <v>139</v>
      </c>
      <c r="G348" s="79">
        <v>3681.7</v>
      </c>
    </row>
    <row r="349" spans="1:7" x14ac:dyDescent="0.25">
      <c r="A349" s="96" t="s">
        <v>415</v>
      </c>
      <c r="B349" s="97">
        <v>913</v>
      </c>
      <c r="C349" s="98">
        <v>12</v>
      </c>
      <c r="D349" s="98">
        <v>2</v>
      </c>
      <c r="E349" s="85" t="s">
        <v>139</v>
      </c>
      <c r="F349" s="86" t="s">
        <v>139</v>
      </c>
      <c r="G349" s="79">
        <v>3681.7</v>
      </c>
    </row>
    <row r="350" spans="1:7" ht="47.25" x14ac:dyDescent="0.25">
      <c r="A350" s="96" t="s">
        <v>375</v>
      </c>
      <c r="B350" s="97">
        <v>913</v>
      </c>
      <c r="C350" s="98">
        <v>12</v>
      </c>
      <c r="D350" s="98">
        <v>2</v>
      </c>
      <c r="E350" s="85" t="s">
        <v>376</v>
      </c>
      <c r="F350" s="86" t="s">
        <v>139</v>
      </c>
      <c r="G350" s="79">
        <v>3681.7</v>
      </c>
    </row>
    <row r="351" spans="1:7" ht="63" x14ac:dyDescent="0.25">
      <c r="A351" s="96" t="s">
        <v>389</v>
      </c>
      <c r="B351" s="97">
        <v>913</v>
      </c>
      <c r="C351" s="98">
        <v>12</v>
      </c>
      <c r="D351" s="98">
        <v>2</v>
      </c>
      <c r="E351" s="85" t="s">
        <v>390</v>
      </c>
      <c r="F351" s="86" t="s">
        <v>139</v>
      </c>
      <c r="G351" s="79">
        <v>3681.7</v>
      </c>
    </row>
    <row r="352" spans="1:7" ht="47.25" customHeight="1" x14ac:dyDescent="0.25">
      <c r="A352" s="96" t="s">
        <v>416</v>
      </c>
      <c r="B352" s="97">
        <v>913</v>
      </c>
      <c r="C352" s="98">
        <v>12</v>
      </c>
      <c r="D352" s="98">
        <v>2</v>
      </c>
      <c r="E352" s="85" t="s">
        <v>417</v>
      </c>
      <c r="F352" s="86" t="s">
        <v>139</v>
      </c>
      <c r="G352" s="79">
        <v>3681.7</v>
      </c>
    </row>
    <row r="353" spans="1:7" ht="31.5" x14ac:dyDescent="0.25">
      <c r="A353" s="96" t="s">
        <v>418</v>
      </c>
      <c r="B353" s="97">
        <v>913</v>
      </c>
      <c r="C353" s="98">
        <v>12</v>
      </c>
      <c r="D353" s="98">
        <v>2</v>
      </c>
      <c r="E353" s="85" t="s">
        <v>419</v>
      </c>
      <c r="F353" s="86" t="s">
        <v>139</v>
      </c>
      <c r="G353" s="79">
        <v>3681.7</v>
      </c>
    </row>
    <row r="354" spans="1:7" x14ac:dyDescent="0.25">
      <c r="A354" s="96" t="s">
        <v>179</v>
      </c>
      <c r="B354" s="97">
        <v>913</v>
      </c>
      <c r="C354" s="98">
        <v>12</v>
      </c>
      <c r="D354" s="98">
        <v>2</v>
      </c>
      <c r="E354" s="85" t="s">
        <v>419</v>
      </c>
      <c r="F354" s="86" t="s">
        <v>180</v>
      </c>
      <c r="G354" s="79">
        <v>3681.7</v>
      </c>
    </row>
    <row r="355" spans="1:7" s="75" customFormat="1" x14ac:dyDescent="0.25">
      <c r="A355" s="99" t="s">
        <v>420</v>
      </c>
      <c r="B355" s="100">
        <v>916</v>
      </c>
      <c r="C355" s="101">
        <v>0</v>
      </c>
      <c r="D355" s="101">
        <v>0</v>
      </c>
      <c r="E355" s="89" t="s">
        <v>139</v>
      </c>
      <c r="F355" s="90" t="s">
        <v>139</v>
      </c>
      <c r="G355" s="77">
        <v>2123.6999999999998</v>
      </c>
    </row>
    <row r="356" spans="1:7" x14ac:dyDescent="0.25">
      <c r="A356" s="96" t="s">
        <v>329</v>
      </c>
      <c r="B356" s="97">
        <v>916</v>
      </c>
      <c r="C356" s="98">
        <v>1</v>
      </c>
      <c r="D356" s="98">
        <v>0</v>
      </c>
      <c r="E356" s="85" t="s">
        <v>139</v>
      </c>
      <c r="F356" s="86" t="s">
        <v>139</v>
      </c>
      <c r="G356" s="79">
        <v>2123.6999999999998</v>
      </c>
    </row>
    <row r="357" spans="1:7" ht="47.25" x14ac:dyDescent="0.25">
      <c r="A357" s="96" t="s">
        <v>421</v>
      </c>
      <c r="B357" s="97">
        <v>916</v>
      </c>
      <c r="C357" s="98">
        <v>1</v>
      </c>
      <c r="D357" s="98">
        <v>3</v>
      </c>
      <c r="E357" s="85" t="s">
        <v>139</v>
      </c>
      <c r="F357" s="86" t="s">
        <v>139</v>
      </c>
      <c r="G357" s="79">
        <v>2123.6999999999998</v>
      </c>
    </row>
    <row r="358" spans="1:7" x14ac:dyDescent="0.25">
      <c r="A358" s="96" t="s">
        <v>341</v>
      </c>
      <c r="B358" s="97">
        <v>916</v>
      </c>
      <c r="C358" s="98">
        <v>1</v>
      </c>
      <c r="D358" s="98">
        <v>3</v>
      </c>
      <c r="E358" s="85" t="s">
        <v>342</v>
      </c>
      <c r="F358" s="86" t="s">
        <v>139</v>
      </c>
      <c r="G358" s="79">
        <v>2123.6999999999998</v>
      </c>
    </row>
    <row r="359" spans="1:7" ht="31.5" x14ac:dyDescent="0.25">
      <c r="A359" s="96" t="s">
        <v>422</v>
      </c>
      <c r="B359" s="97">
        <v>916</v>
      </c>
      <c r="C359" s="98">
        <v>1</v>
      </c>
      <c r="D359" s="98">
        <v>3</v>
      </c>
      <c r="E359" s="85" t="s">
        <v>423</v>
      </c>
      <c r="F359" s="86" t="s">
        <v>139</v>
      </c>
      <c r="G359" s="79">
        <v>2123.6999999999998</v>
      </c>
    </row>
    <row r="360" spans="1:7" ht="31.5" x14ac:dyDescent="0.25">
      <c r="A360" s="96" t="s">
        <v>424</v>
      </c>
      <c r="B360" s="97">
        <v>916</v>
      </c>
      <c r="C360" s="98">
        <v>1</v>
      </c>
      <c r="D360" s="98">
        <v>3</v>
      </c>
      <c r="E360" s="85" t="s">
        <v>425</v>
      </c>
      <c r="F360" s="86" t="s">
        <v>139</v>
      </c>
      <c r="G360" s="79">
        <v>1469.5</v>
      </c>
    </row>
    <row r="361" spans="1:7" x14ac:dyDescent="0.25">
      <c r="A361" s="96" t="s">
        <v>219</v>
      </c>
      <c r="B361" s="97">
        <v>916</v>
      </c>
      <c r="C361" s="98">
        <v>1</v>
      </c>
      <c r="D361" s="98">
        <v>3</v>
      </c>
      <c r="E361" s="85" t="s">
        <v>426</v>
      </c>
      <c r="F361" s="86" t="s">
        <v>139</v>
      </c>
      <c r="G361" s="79">
        <v>1004.9</v>
      </c>
    </row>
    <row r="362" spans="1:7" ht="63" x14ac:dyDescent="0.25">
      <c r="A362" s="96" t="s">
        <v>154</v>
      </c>
      <c r="B362" s="97">
        <v>916</v>
      </c>
      <c r="C362" s="98">
        <v>1</v>
      </c>
      <c r="D362" s="98">
        <v>3</v>
      </c>
      <c r="E362" s="85" t="s">
        <v>426</v>
      </c>
      <c r="F362" s="86" t="s">
        <v>155</v>
      </c>
      <c r="G362" s="79">
        <v>1004.9</v>
      </c>
    </row>
    <row r="363" spans="1:7" ht="141" customHeight="1" x14ac:dyDescent="0.25">
      <c r="A363" s="96" t="s">
        <v>158</v>
      </c>
      <c r="B363" s="97">
        <v>916</v>
      </c>
      <c r="C363" s="98">
        <v>1</v>
      </c>
      <c r="D363" s="98">
        <v>3</v>
      </c>
      <c r="E363" s="85" t="s">
        <v>427</v>
      </c>
      <c r="F363" s="86" t="s">
        <v>139</v>
      </c>
      <c r="G363" s="79">
        <v>464.6</v>
      </c>
    </row>
    <row r="364" spans="1:7" ht="63" x14ac:dyDescent="0.25">
      <c r="A364" s="96" t="s">
        <v>154</v>
      </c>
      <c r="B364" s="97">
        <v>916</v>
      </c>
      <c r="C364" s="98">
        <v>1</v>
      </c>
      <c r="D364" s="98">
        <v>3</v>
      </c>
      <c r="E364" s="85" t="s">
        <v>427</v>
      </c>
      <c r="F364" s="86" t="s">
        <v>155</v>
      </c>
      <c r="G364" s="79">
        <v>464.6</v>
      </c>
    </row>
    <row r="365" spans="1:7" ht="31.5" x14ac:dyDescent="0.25">
      <c r="A365" s="96" t="s">
        <v>428</v>
      </c>
      <c r="B365" s="97">
        <v>916</v>
      </c>
      <c r="C365" s="98">
        <v>1</v>
      </c>
      <c r="D365" s="98">
        <v>3</v>
      </c>
      <c r="E365" s="85" t="s">
        <v>429</v>
      </c>
      <c r="F365" s="86" t="s">
        <v>139</v>
      </c>
      <c r="G365" s="79">
        <v>654.20000000000005</v>
      </c>
    </row>
    <row r="366" spans="1:7" x14ac:dyDescent="0.25">
      <c r="A366" s="96" t="s">
        <v>219</v>
      </c>
      <c r="B366" s="97">
        <v>916</v>
      </c>
      <c r="C366" s="98">
        <v>1</v>
      </c>
      <c r="D366" s="98">
        <v>3</v>
      </c>
      <c r="E366" s="85" t="s">
        <v>430</v>
      </c>
      <c r="F366" s="86" t="s">
        <v>139</v>
      </c>
      <c r="G366" s="79">
        <v>474.6</v>
      </c>
    </row>
    <row r="367" spans="1:7" ht="63" x14ac:dyDescent="0.25">
      <c r="A367" s="96" t="s">
        <v>154</v>
      </c>
      <c r="B367" s="97">
        <v>916</v>
      </c>
      <c r="C367" s="98">
        <v>1</v>
      </c>
      <c r="D367" s="98">
        <v>3</v>
      </c>
      <c r="E367" s="85" t="s">
        <v>430</v>
      </c>
      <c r="F367" s="86" t="s">
        <v>155</v>
      </c>
      <c r="G367" s="79">
        <v>429.9</v>
      </c>
    </row>
    <row r="368" spans="1:7" ht="31.5" x14ac:dyDescent="0.25">
      <c r="A368" s="96" t="s">
        <v>156</v>
      </c>
      <c r="B368" s="97">
        <v>916</v>
      </c>
      <c r="C368" s="98">
        <v>1</v>
      </c>
      <c r="D368" s="98">
        <v>3</v>
      </c>
      <c r="E368" s="85" t="s">
        <v>430</v>
      </c>
      <c r="F368" s="86" t="s">
        <v>157</v>
      </c>
      <c r="G368" s="79">
        <v>44.7</v>
      </c>
    </row>
    <row r="369" spans="1:7" ht="141" customHeight="1" x14ac:dyDescent="0.25">
      <c r="A369" s="96" t="s">
        <v>158</v>
      </c>
      <c r="B369" s="97">
        <v>916</v>
      </c>
      <c r="C369" s="98">
        <v>1</v>
      </c>
      <c r="D369" s="98">
        <v>3</v>
      </c>
      <c r="E369" s="85" t="s">
        <v>431</v>
      </c>
      <c r="F369" s="86" t="s">
        <v>139</v>
      </c>
      <c r="G369" s="79">
        <v>179.6</v>
      </c>
    </row>
    <row r="370" spans="1:7" ht="63" x14ac:dyDescent="0.25">
      <c r="A370" s="96" t="s">
        <v>154</v>
      </c>
      <c r="B370" s="97">
        <v>916</v>
      </c>
      <c r="C370" s="98">
        <v>1</v>
      </c>
      <c r="D370" s="98">
        <v>3</v>
      </c>
      <c r="E370" s="85" t="s">
        <v>431</v>
      </c>
      <c r="F370" s="86" t="s">
        <v>155</v>
      </c>
      <c r="G370" s="79">
        <v>179.6</v>
      </c>
    </row>
    <row r="371" spans="1:7" s="75" customFormat="1" x14ac:dyDescent="0.25">
      <c r="A371" s="99" t="s">
        <v>432</v>
      </c>
      <c r="B371" s="100">
        <v>917</v>
      </c>
      <c r="C371" s="101">
        <v>0</v>
      </c>
      <c r="D371" s="101">
        <v>0</v>
      </c>
      <c r="E371" s="89" t="s">
        <v>139</v>
      </c>
      <c r="F371" s="90" t="s">
        <v>139</v>
      </c>
      <c r="G371" s="77">
        <v>69488.5</v>
      </c>
    </row>
    <row r="372" spans="1:7" x14ac:dyDescent="0.25">
      <c r="A372" s="96" t="s">
        <v>329</v>
      </c>
      <c r="B372" s="97">
        <v>917</v>
      </c>
      <c r="C372" s="98">
        <v>1</v>
      </c>
      <c r="D372" s="98">
        <v>0</v>
      </c>
      <c r="E372" s="85" t="s">
        <v>139</v>
      </c>
      <c r="F372" s="86" t="s">
        <v>139</v>
      </c>
      <c r="G372" s="79">
        <v>57849.1</v>
      </c>
    </row>
    <row r="373" spans="1:7" ht="31.5" x14ac:dyDescent="0.25">
      <c r="A373" s="96" t="s">
        <v>433</v>
      </c>
      <c r="B373" s="97">
        <v>917</v>
      </c>
      <c r="C373" s="98">
        <v>1</v>
      </c>
      <c r="D373" s="98">
        <v>2</v>
      </c>
      <c r="E373" s="85" t="s">
        <v>139</v>
      </c>
      <c r="F373" s="86" t="s">
        <v>139</v>
      </c>
      <c r="G373" s="79">
        <v>3593.5</v>
      </c>
    </row>
    <row r="374" spans="1:7" ht="47.25" x14ac:dyDescent="0.25">
      <c r="A374" s="96" t="s">
        <v>434</v>
      </c>
      <c r="B374" s="97">
        <v>917</v>
      </c>
      <c r="C374" s="98">
        <v>1</v>
      </c>
      <c r="D374" s="98">
        <v>2</v>
      </c>
      <c r="E374" s="85" t="s">
        <v>435</v>
      </c>
      <c r="F374" s="86" t="s">
        <v>139</v>
      </c>
      <c r="G374" s="79">
        <v>3593.5</v>
      </c>
    </row>
    <row r="375" spans="1:7" ht="31.5" x14ac:dyDescent="0.25">
      <c r="A375" s="96" t="s">
        <v>436</v>
      </c>
      <c r="B375" s="97">
        <v>917</v>
      </c>
      <c r="C375" s="98">
        <v>1</v>
      </c>
      <c r="D375" s="98">
        <v>2</v>
      </c>
      <c r="E375" s="85" t="s">
        <v>437</v>
      </c>
      <c r="F375" s="86" t="s">
        <v>139</v>
      </c>
      <c r="G375" s="79">
        <v>3593.5</v>
      </c>
    </row>
    <row r="376" spans="1:7" ht="31.5" x14ac:dyDescent="0.25">
      <c r="A376" s="96" t="s">
        <v>438</v>
      </c>
      <c r="B376" s="97">
        <v>917</v>
      </c>
      <c r="C376" s="98">
        <v>1</v>
      </c>
      <c r="D376" s="98">
        <v>2</v>
      </c>
      <c r="E376" s="85" t="s">
        <v>439</v>
      </c>
      <c r="F376" s="86" t="s">
        <v>139</v>
      </c>
      <c r="G376" s="79">
        <v>3593.5</v>
      </c>
    </row>
    <row r="377" spans="1:7" ht="31.5" x14ac:dyDescent="0.25">
      <c r="A377" s="96" t="s">
        <v>309</v>
      </c>
      <c r="B377" s="97">
        <v>917</v>
      </c>
      <c r="C377" s="98">
        <v>1</v>
      </c>
      <c r="D377" s="98">
        <v>2</v>
      </c>
      <c r="E377" s="85" t="s">
        <v>440</v>
      </c>
      <c r="F377" s="86" t="s">
        <v>139</v>
      </c>
      <c r="G377" s="79">
        <v>2387.1999999999998</v>
      </c>
    </row>
    <row r="378" spans="1:7" ht="63" x14ac:dyDescent="0.25">
      <c r="A378" s="96" t="s">
        <v>154</v>
      </c>
      <c r="B378" s="97">
        <v>917</v>
      </c>
      <c r="C378" s="98">
        <v>1</v>
      </c>
      <c r="D378" s="98">
        <v>2</v>
      </c>
      <c r="E378" s="85" t="s">
        <v>440</v>
      </c>
      <c r="F378" s="86" t="s">
        <v>155</v>
      </c>
      <c r="G378" s="79">
        <v>2387.1999999999998</v>
      </c>
    </row>
    <row r="379" spans="1:7" ht="141" customHeight="1" x14ac:dyDescent="0.25">
      <c r="A379" s="96" t="s">
        <v>158</v>
      </c>
      <c r="B379" s="97">
        <v>917</v>
      </c>
      <c r="C379" s="98">
        <v>1</v>
      </c>
      <c r="D379" s="98">
        <v>2</v>
      </c>
      <c r="E379" s="85" t="s">
        <v>441</v>
      </c>
      <c r="F379" s="86" t="s">
        <v>139</v>
      </c>
      <c r="G379" s="79">
        <v>1206.3</v>
      </c>
    </row>
    <row r="380" spans="1:7" ht="63" x14ac:dyDescent="0.25">
      <c r="A380" s="96" t="s">
        <v>154</v>
      </c>
      <c r="B380" s="97">
        <v>917</v>
      </c>
      <c r="C380" s="98">
        <v>1</v>
      </c>
      <c r="D380" s="98">
        <v>2</v>
      </c>
      <c r="E380" s="85" t="s">
        <v>441</v>
      </c>
      <c r="F380" s="86" t="s">
        <v>155</v>
      </c>
      <c r="G380" s="79">
        <v>1206.3</v>
      </c>
    </row>
    <row r="381" spans="1:7" ht="47.25" x14ac:dyDescent="0.25">
      <c r="A381" s="96" t="s">
        <v>442</v>
      </c>
      <c r="B381" s="97">
        <v>917</v>
      </c>
      <c r="C381" s="98">
        <v>1</v>
      </c>
      <c r="D381" s="98">
        <v>4</v>
      </c>
      <c r="E381" s="85" t="s">
        <v>139</v>
      </c>
      <c r="F381" s="86" t="s">
        <v>139</v>
      </c>
      <c r="G381" s="79">
        <v>51747.8</v>
      </c>
    </row>
    <row r="382" spans="1:7" ht="47.25" x14ac:dyDescent="0.25">
      <c r="A382" s="96" t="s">
        <v>198</v>
      </c>
      <c r="B382" s="97">
        <v>917</v>
      </c>
      <c r="C382" s="98">
        <v>1</v>
      </c>
      <c r="D382" s="98">
        <v>4</v>
      </c>
      <c r="E382" s="85" t="s">
        <v>199</v>
      </c>
      <c r="F382" s="86" t="s">
        <v>139</v>
      </c>
      <c r="G382" s="79">
        <v>2.4</v>
      </c>
    </row>
    <row r="383" spans="1:7" ht="47.25" x14ac:dyDescent="0.25">
      <c r="A383" s="96" t="s">
        <v>200</v>
      </c>
      <c r="B383" s="97">
        <v>917</v>
      </c>
      <c r="C383" s="98">
        <v>1</v>
      </c>
      <c r="D383" s="98">
        <v>4</v>
      </c>
      <c r="E383" s="85" t="s">
        <v>201</v>
      </c>
      <c r="F383" s="86" t="s">
        <v>139</v>
      </c>
      <c r="G383" s="79">
        <v>2.4</v>
      </c>
    </row>
    <row r="384" spans="1:7" ht="63" x14ac:dyDescent="0.25">
      <c r="A384" s="96" t="s">
        <v>443</v>
      </c>
      <c r="B384" s="97">
        <v>917</v>
      </c>
      <c r="C384" s="98">
        <v>1</v>
      </c>
      <c r="D384" s="98">
        <v>4</v>
      </c>
      <c r="E384" s="85" t="s">
        <v>444</v>
      </c>
      <c r="F384" s="86" t="s">
        <v>139</v>
      </c>
      <c r="G384" s="79">
        <v>2.4</v>
      </c>
    </row>
    <row r="385" spans="1:7" ht="63" x14ac:dyDescent="0.25">
      <c r="A385" s="96" t="s">
        <v>204</v>
      </c>
      <c r="B385" s="97">
        <v>917</v>
      </c>
      <c r="C385" s="98">
        <v>1</v>
      </c>
      <c r="D385" s="98">
        <v>4</v>
      </c>
      <c r="E385" s="85" t="s">
        <v>445</v>
      </c>
      <c r="F385" s="86" t="s">
        <v>139</v>
      </c>
      <c r="G385" s="79">
        <v>2.4</v>
      </c>
    </row>
    <row r="386" spans="1:7" ht="31.5" x14ac:dyDescent="0.25">
      <c r="A386" s="96" t="s">
        <v>156</v>
      </c>
      <c r="B386" s="97">
        <v>917</v>
      </c>
      <c r="C386" s="98">
        <v>1</v>
      </c>
      <c r="D386" s="98">
        <v>4</v>
      </c>
      <c r="E386" s="85" t="s">
        <v>445</v>
      </c>
      <c r="F386" s="86" t="s">
        <v>157</v>
      </c>
      <c r="G386" s="79">
        <v>2.4</v>
      </c>
    </row>
    <row r="387" spans="1:7" ht="47.25" x14ac:dyDescent="0.25">
      <c r="A387" s="96" t="s">
        <v>434</v>
      </c>
      <c r="B387" s="97">
        <v>917</v>
      </c>
      <c r="C387" s="98">
        <v>1</v>
      </c>
      <c r="D387" s="98">
        <v>4</v>
      </c>
      <c r="E387" s="85" t="s">
        <v>435</v>
      </c>
      <c r="F387" s="86" t="s">
        <v>139</v>
      </c>
      <c r="G387" s="79">
        <v>51745.4</v>
      </c>
    </row>
    <row r="388" spans="1:7" ht="31.5" x14ac:dyDescent="0.25">
      <c r="A388" s="96" t="s">
        <v>436</v>
      </c>
      <c r="B388" s="97">
        <v>917</v>
      </c>
      <c r="C388" s="98">
        <v>1</v>
      </c>
      <c r="D388" s="98">
        <v>4</v>
      </c>
      <c r="E388" s="85" t="s">
        <v>437</v>
      </c>
      <c r="F388" s="86" t="s">
        <v>139</v>
      </c>
      <c r="G388" s="79">
        <v>51745.4</v>
      </c>
    </row>
    <row r="389" spans="1:7" ht="31.5" x14ac:dyDescent="0.25">
      <c r="A389" s="96" t="s">
        <v>446</v>
      </c>
      <c r="B389" s="97">
        <v>917</v>
      </c>
      <c r="C389" s="98">
        <v>1</v>
      </c>
      <c r="D389" s="98">
        <v>4</v>
      </c>
      <c r="E389" s="85" t="s">
        <v>447</v>
      </c>
      <c r="F389" s="86" t="s">
        <v>139</v>
      </c>
      <c r="G389" s="79">
        <v>46911.5</v>
      </c>
    </row>
    <row r="390" spans="1:7" ht="31.5" x14ac:dyDescent="0.25">
      <c r="A390" s="96" t="s">
        <v>309</v>
      </c>
      <c r="B390" s="97">
        <v>917</v>
      </c>
      <c r="C390" s="98">
        <v>1</v>
      </c>
      <c r="D390" s="98">
        <v>4</v>
      </c>
      <c r="E390" s="85" t="s">
        <v>448</v>
      </c>
      <c r="F390" s="86" t="s">
        <v>139</v>
      </c>
      <c r="G390" s="79">
        <v>32478.400000000001</v>
      </c>
    </row>
    <row r="391" spans="1:7" ht="63" x14ac:dyDescent="0.25">
      <c r="A391" s="96" t="s">
        <v>154</v>
      </c>
      <c r="B391" s="97">
        <v>917</v>
      </c>
      <c r="C391" s="98">
        <v>1</v>
      </c>
      <c r="D391" s="98">
        <v>4</v>
      </c>
      <c r="E391" s="85" t="s">
        <v>448</v>
      </c>
      <c r="F391" s="86" t="s">
        <v>155</v>
      </c>
      <c r="G391" s="79">
        <v>29877.599999999999</v>
      </c>
    </row>
    <row r="392" spans="1:7" ht="31.5" x14ac:dyDescent="0.25">
      <c r="A392" s="96" t="s">
        <v>156</v>
      </c>
      <c r="B392" s="97">
        <v>917</v>
      </c>
      <c r="C392" s="98">
        <v>1</v>
      </c>
      <c r="D392" s="98">
        <v>4</v>
      </c>
      <c r="E392" s="85" t="s">
        <v>448</v>
      </c>
      <c r="F392" s="86" t="s">
        <v>157</v>
      </c>
      <c r="G392" s="79">
        <v>2591.1999999999998</v>
      </c>
    </row>
    <row r="393" spans="1:7" x14ac:dyDescent="0.25">
      <c r="A393" s="96" t="s">
        <v>179</v>
      </c>
      <c r="B393" s="97">
        <v>917</v>
      </c>
      <c r="C393" s="98">
        <v>1</v>
      </c>
      <c r="D393" s="98">
        <v>4</v>
      </c>
      <c r="E393" s="85" t="s">
        <v>448</v>
      </c>
      <c r="F393" s="86" t="s">
        <v>180</v>
      </c>
      <c r="G393" s="79">
        <v>9.6</v>
      </c>
    </row>
    <row r="394" spans="1:7" ht="141" customHeight="1" x14ac:dyDescent="0.25">
      <c r="A394" s="96" t="s">
        <v>158</v>
      </c>
      <c r="B394" s="97">
        <v>917</v>
      </c>
      <c r="C394" s="98">
        <v>1</v>
      </c>
      <c r="D394" s="98">
        <v>4</v>
      </c>
      <c r="E394" s="85" t="s">
        <v>449</v>
      </c>
      <c r="F394" s="86" t="s">
        <v>139</v>
      </c>
      <c r="G394" s="79">
        <v>13627.1</v>
      </c>
    </row>
    <row r="395" spans="1:7" ht="63" x14ac:dyDescent="0.25">
      <c r="A395" s="96" t="s">
        <v>154</v>
      </c>
      <c r="B395" s="97">
        <v>917</v>
      </c>
      <c r="C395" s="98">
        <v>1</v>
      </c>
      <c r="D395" s="98">
        <v>4</v>
      </c>
      <c r="E395" s="85" t="s">
        <v>449</v>
      </c>
      <c r="F395" s="86" t="s">
        <v>155</v>
      </c>
      <c r="G395" s="79">
        <v>13627.1</v>
      </c>
    </row>
    <row r="396" spans="1:7" ht="141" customHeight="1" x14ac:dyDescent="0.25">
      <c r="A396" s="96" t="s">
        <v>158</v>
      </c>
      <c r="B396" s="97">
        <v>917</v>
      </c>
      <c r="C396" s="98">
        <v>1</v>
      </c>
      <c r="D396" s="98">
        <v>4</v>
      </c>
      <c r="E396" s="85" t="s">
        <v>450</v>
      </c>
      <c r="F396" s="86" t="s">
        <v>139</v>
      </c>
      <c r="G396" s="79">
        <v>806</v>
      </c>
    </row>
    <row r="397" spans="1:7" ht="63" x14ac:dyDescent="0.25">
      <c r="A397" s="96" t="s">
        <v>154</v>
      </c>
      <c r="B397" s="97">
        <v>917</v>
      </c>
      <c r="C397" s="98">
        <v>1</v>
      </c>
      <c r="D397" s="98">
        <v>4</v>
      </c>
      <c r="E397" s="85" t="s">
        <v>450</v>
      </c>
      <c r="F397" s="86" t="s">
        <v>155</v>
      </c>
      <c r="G397" s="79">
        <v>806</v>
      </c>
    </row>
    <row r="398" spans="1:7" ht="31.5" x14ac:dyDescent="0.25">
      <c r="A398" s="96" t="s">
        <v>451</v>
      </c>
      <c r="B398" s="97">
        <v>917</v>
      </c>
      <c r="C398" s="98">
        <v>1</v>
      </c>
      <c r="D398" s="98">
        <v>4</v>
      </c>
      <c r="E398" s="85" t="s">
        <v>452</v>
      </c>
      <c r="F398" s="86" t="s">
        <v>139</v>
      </c>
      <c r="G398" s="79">
        <v>4833.8999999999996</v>
      </c>
    </row>
    <row r="399" spans="1:7" ht="63" x14ac:dyDescent="0.25">
      <c r="A399" s="96" t="s">
        <v>453</v>
      </c>
      <c r="B399" s="97">
        <v>917</v>
      </c>
      <c r="C399" s="98">
        <v>1</v>
      </c>
      <c r="D399" s="98">
        <v>4</v>
      </c>
      <c r="E399" s="85" t="s">
        <v>454</v>
      </c>
      <c r="F399" s="86" t="s">
        <v>139</v>
      </c>
      <c r="G399" s="79">
        <v>1640.6</v>
      </c>
    </row>
    <row r="400" spans="1:7" ht="63" x14ac:dyDescent="0.25">
      <c r="A400" s="96" t="s">
        <v>154</v>
      </c>
      <c r="B400" s="97">
        <v>917</v>
      </c>
      <c r="C400" s="98">
        <v>1</v>
      </c>
      <c r="D400" s="98">
        <v>4</v>
      </c>
      <c r="E400" s="85" t="s">
        <v>454</v>
      </c>
      <c r="F400" s="86" t="s">
        <v>155</v>
      </c>
      <c r="G400" s="79">
        <v>1493.1</v>
      </c>
    </row>
    <row r="401" spans="1:7" ht="31.5" x14ac:dyDescent="0.25">
      <c r="A401" s="96" t="s">
        <v>156</v>
      </c>
      <c r="B401" s="97">
        <v>917</v>
      </c>
      <c r="C401" s="98">
        <v>1</v>
      </c>
      <c r="D401" s="98">
        <v>4</v>
      </c>
      <c r="E401" s="85" t="s">
        <v>454</v>
      </c>
      <c r="F401" s="86" t="s">
        <v>157</v>
      </c>
      <c r="G401" s="79">
        <v>147.5</v>
      </c>
    </row>
    <row r="402" spans="1:7" ht="63" x14ac:dyDescent="0.25">
      <c r="A402" s="96" t="s">
        <v>455</v>
      </c>
      <c r="B402" s="97">
        <v>917</v>
      </c>
      <c r="C402" s="98">
        <v>1</v>
      </c>
      <c r="D402" s="98">
        <v>4</v>
      </c>
      <c r="E402" s="85" t="s">
        <v>456</v>
      </c>
      <c r="F402" s="86" t="s">
        <v>139</v>
      </c>
      <c r="G402" s="79">
        <v>1515.7</v>
      </c>
    </row>
    <row r="403" spans="1:7" ht="63" x14ac:dyDescent="0.25">
      <c r="A403" s="96" t="s">
        <v>154</v>
      </c>
      <c r="B403" s="97">
        <v>917</v>
      </c>
      <c r="C403" s="98">
        <v>1</v>
      </c>
      <c r="D403" s="98">
        <v>4</v>
      </c>
      <c r="E403" s="85" t="s">
        <v>456</v>
      </c>
      <c r="F403" s="86" t="s">
        <v>155</v>
      </c>
      <c r="G403" s="79">
        <v>1328.3</v>
      </c>
    </row>
    <row r="404" spans="1:7" ht="31.5" x14ac:dyDescent="0.25">
      <c r="A404" s="96" t="s">
        <v>156</v>
      </c>
      <c r="B404" s="97">
        <v>917</v>
      </c>
      <c r="C404" s="98">
        <v>1</v>
      </c>
      <c r="D404" s="98">
        <v>4</v>
      </c>
      <c r="E404" s="85" t="s">
        <v>456</v>
      </c>
      <c r="F404" s="86" t="s">
        <v>157</v>
      </c>
      <c r="G404" s="79">
        <v>187.4</v>
      </c>
    </row>
    <row r="405" spans="1:7" ht="31.5" x14ac:dyDescent="0.25">
      <c r="A405" s="96" t="s">
        <v>457</v>
      </c>
      <c r="B405" s="97">
        <v>917</v>
      </c>
      <c r="C405" s="98">
        <v>1</v>
      </c>
      <c r="D405" s="98">
        <v>4</v>
      </c>
      <c r="E405" s="85" t="s">
        <v>458</v>
      </c>
      <c r="F405" s="86" t="s">
        <v>139</v>
      </c>
      <c r="G405" s="79">
        <v>821.3</v>
      </c>
    </row>
    <row r="406" spans="1:7" ht="63" x14ac:dyDescent="0.25">
      <c r="A406" s="96" t="s">
        <v>154</v>
      </c>
      <c r="B406" s="97">
        <v>917</v>
      </c>
      <c r="C406" s="98">
        <v>1</v>
      </c>
      <c r="D406" s="98">
        <v>4</v>
      </c>
      <c r="E406" s="85" t="s">
        <v>458</v>
      </c>
      <c r="F406" s="86" t="s">
        <v>155</v>
      </c>
      <c r="G406" s="79">
        <v>752.1</v>
      </c>
    </row>
    <row r="407" spans="1:7" ht="31.5" x14ac:dyDescent="0.25">
      <c r="A407" s="96" t="s">
        <v>156</v>
      </c>
      <c r="B407" s="97">
        <v>917</v>
      </c>
      <c r="C407" s="98">
        <v>1</v>
      </c>
      <c r="D407" s="98">
        <v>4</v>
      </c>
      <c r="E407" s="85" t="s">
        <v>458</v>
      </c>
      <c r="F407" s="86" t="s">
        <v>157</v>
      </c>
      <c r="G407" s="79">
        <v>69.2</v>
      </c>
    </row>
    <row r="408" spans="1:7" ht="47.25" x14ac:dyDescent="0.25">
      <c r="A408" s="96" t="s">
        <v>459</v>
      </c>
      <c r="B408" s="97">
        <v>917</v>
      </c>
      <c r="C408" s="98">
        <v>1</v>
      </c>
      <c r="D408" s="98">
        <v>4</v>
      </c>
      <c r="E408" s="85" t="s">
        <v>460</v>
      </c>
      <c r="F408" s="86" t="s">
        <v>139</v>
      </c>
      <c r="G408" s="79">
        <v>818.6</v>
      </c>
    </row>
    <row r="409" spans="1:7" ht="63" x14ac:dyDescent="0.25">
      <c r="A409" s="96" t="s">
        <v>154</v>
      </c>
      <c r="B409" s="97">
        <v>917</v>
      </c>
      <c r="C409" s="98">
        <v>1</v>
      </c>
      <c r="D409" s="98">
        <v>4</v>
      </c>
      <c r="E409" s="85" t="s">
        <v>460</v>
      </c>
      <c r="F409" s="86" t="s">
        <v>155</v>
      </c>
      <c r="G409" s="79">
        <v>749.6</v>
      </c>
    </row>
    <row r="410" spans="1:7" ht="31.5" x14ac:dyDescent="0.25">
      <c r="A410" s="96" t="s">
        <v>156</v>
      </c>
      <c r="B410" s="97">
        <v>917</v>
      </c>
      <c r="C410" s="98">
        <v>1</v>
      </c>
      <c r="D410" s="98">
        <v>4</v>
      </c>
      <c r="E410" s="85" t="s">
        <v>460</v>
      </c>
      <c r="F410" s="86" t="s">
        <v>157</v>
      </c>
      <c r="G410" s="79">
        <v>69</v>
      </c>
    </row>
    <row r="411" spans="1:7" ht="94.5" x14ac:dyDescent="0.25">
      <c r="A411" s="96" t="s">
        <v>461</v>
      </c>
      <c r="B411" s="97">
        <v>917</v>
      </c>
      <c r="C411" s="98">
        <v>1</v>
      </c>
      <c r="D411" s="98">
        <v>4</v>
      </c>
      <c r="E411" s="85" t="s">
        <v>462</v>
      </c>
      <c r="F411" s="86" t="s">
        <v>139</v>
      </c>
      <c r="G411" s="79">
        <v>0.7</v>
      </c>
    </row>
    <row r="412" spans="1:7" ht="31.5" x14ac:dyDescent="0.25">
      <c r="A412" s="96" t="s">
        <v>156</v>
      </c>
      <c r="B412" s="97">
        <v>917</v>
      </c>
      <c r="C412" s="98">
        <v>1</v>
      </c>
      <c r="D412" s="98">
        <v>4</v>
      </c>
      <c r="E412" s="85" t="s">
        <v>462</v>
      </c>
      <c r="F412" s="86" t="s">
        <v>157</v>
      </c>
      <c r="G412" s="79">
        <v>0.7</v>
      </c>
    </row>
    <row r="413" spans="1:7" ht="31.5" x14ac:dyDescent="0.25">
      <c r="A413" s="96" t="s">
        <v>463</v>
      </c>
      <c r="B413" s="97">
        <v>917</v>
      </c>
      <c r="C413" s="98">
        <v>1</v>
      </c>
      <c r="D413" s="98">
        <v>4</v>
      </c>
      <c r="E413" s="85" t="s">
        <v>464</v>
      </c>
      <c r="F413" s="86" t="s">
        <v>139</v>
      </c>
      <c r="G413" s="79">
        <v>37</v>
      </c>
    </row>
    <row r="414" spans="1:7" ht="63" x14ac:dyDescent="0.25">
      <c r="A414" s="96" t="s">
        <v>154</v>
      </c>
      <c r="B414" s="97">
        <v>917</v>
      </c>
      <c r="C414" s="98">
        <v>1</v>
      </c>
      <c r="D414" s="98">
        <v>4</v>
      </c>
      <c r="E414" s="85" t="s">
        <v>464</v>
      </c>
      <c r="F414" s="86" t="s">
        <v>155</v>
      </c>
      <c r="G414" s="79">
        <v>34.799999999999997</v>
      </c>
    </row>
    <row r="415" spans="1:7" ht="31.5" x14ac:dyDescent="0.25">
      <c r="A415" s="96" t="s">
        <v>156</v>
      </c>
      <c r="B415" s="97">
        <v>917</v>
      </c>
      <c r="C415" s="98">
        <v>1</v>
      </c>
      <c r="D415" s="98">
        <v>4</v>
      </c>
      <c r="E415" s="85" t="s">
        <v>464</v>
      </c>
      <c r="F415" s="86" t="s">
        <v>157</v>
      </c>
      <c r="G415" s="79">
        <v>2.2000000000000002</v>
      </c>
    </row>
    <row r="416" spans="1:7" x14ac:dyDescent="0.25">
      <c r="A416" s="96" t="s">
        <v>465</v>
      </c>
      <c r="B416" s="97">
        <v>917</v>
      </c>
      <c r="C416" s="98">
        <v>1</v>
      </c>
      <c r="D416" s="98">
        <v>5</v>
      </c>
      <c r="E416" s="85" t="s">
        <v>139</v>
      </c>
      <c r="F416" s="86" t="s">
        <v>139</v>
      </c>
      <c r="G416" s="79">
        <v>31</v>
      </c>
    </row>
    <row r="417" spans="1:7" ht="47.25" x14ac:dyDescent="0.25">
      <c r="A417" s="96" t="s">
        <v>434</v>
      </c>
      <c r="B417" s="97">
        <v>917</v>
      </c>
      <c r="C417" s="98">
        <v>1</v>
      </c>
      <c r="D417" s="98">
        <v>5</v>
      </c>
      <c r="E417" s="85" t="s">
        <v>435</v>
      </c>
      <c r="F417" s="86" t="s">
        <v>139</v>
      </c>
      <c r="G417" s="79">
        <v>31</v>
      </c>
    </row>
    <row r="418" spans="1:7" ht="31.5" x14ac:dyDescent="0.25">
      <c r="A418" s="96" t="s">
        <v>436</v>
      </c>
      <c r="B418" s="97">
        <v>917</v>
      </c>
      <c r="C418" s="98">
        <v>1</v>
      </c>
      <c r="D418" s="98">
        <v>5</v>
      </c>
      <c r="E418" s="85" t="s">
        <v>437</v>
      </c>
      <c r="F418" s="86" t="s">
        <v>139</v>
      </c>
      <c r="G418" s="79">
        <v>31</v>
      </c>
    </row>
    <row r="419" spans="1:7" ht="31.5" x14ac:dyDescent="0.25">
      <c r="A419" s="96" t="s">
        <v>451</v>
      </c>
      <c r="B419" s="97">
        <v>917</v>
      </c>
      <c r="C419" s="98">
        <v>1</v>
      </c>
      <c r="D419" s="98">
        <v>5</v>
      </c>
      <c r="E419" s="85" t="s">
        <v>452</v>
      </c>
      <c r="F419" s="86" t="s">
        <v>139</v>
      </c>
      <c r="G419" s="79">
        <v>31</v>
      </c>
    </row>
    <row r="420" spans="1:7" ht="47.25" x14ac:dyDescent="0.25">
      <c r="A420" s="96" t="s">
        <v>466</v>
      </c>
      <c r="B420" s="97">
        <v>917</v>
      </c>
      <c r="C420" s="98">
        <v>1</v>
      </c>
      <c r="D420" s="98">
        <v>5</v>
      </c>
      <c r="E420" s="85" t="s">
        <v>467</v>
      </c>
      <c r="F420" s="86" t="s">
        <v>139</v>
      </c>
      <c r="G420" s="79">
        <v>31</v>
      </c>
    </row>
    <row r="421" spans="1:7" ht="31.5" x14ac:dyDescent="0.25">
      <c r="A421" s="96" t="s">
        <v>156</v>
      </c>
      <c r="B421" s="97">
        <v>917</v>
      </c>
      <c r="C421" s="98">
        <v>1</v>
      </c>
      <c r="D421" s="98">
        <v>5</v>
      </c>
      <c r="E421" s="85" t="s">
        <v>467</v>
      </c>
      <c r="F421" s="86" t="s">
        <v>157</v>
      </c>
      <c r="G421" s="79">
        <v>31</v>
      </c>
    </row>
    <row r="422" spans="1:7" x14ac:dyDescent="0.25">
      <c r="A422" s="96" t="s">
        <v>468</v>
      </c>
      <c r="B422" s="97">
        <v>917</v>
      </c>
      <c r="C422" s="98">
        <v>1</v>
      </c>
      <c r="D422" s="98">
        <v>11</v>
      </c>
      <c r="E422" s="85" t="s">
        <v>139</v>
      </c>
      <c r="F422" s="86" t="s">
        <v>139</v>
      </c>
      <c r="G422" s="79">
        <v>300</v>
      </c>
    </row>
    <row r="423" spans="1:7" x14ac:dyDescent="0.25">
      <c r="A423" s="96" t="s">
        <v>341</v>
      </c>
      <c r="B423" s="97">
        <v>917</v>
      </c>
      <c r="C423" s="98">
        <v>1</v>
      </c>
      <c r="D423" s="98">
        <v>11</v>
      </c>
      <c r="E423" s="85" t="s">
        <v>342</v>
      </c>
      <c r="F423" s="86" t="s">
        <v>139</v>
      </c>
      <c r="G423" s="79">
        <v>300</v>
      </c>
    </row>
    <row r="424" spans="1:7" x14ac:dyDescent="0.25">
      <c r="A424" s="96" t="s">
        <v>469</v>
      </c>
      <c r="B424" s="97">
        <v>917</v>
      </c>
      <c r="C424" s="98">
        <v>1</v>
      </c>
      <c r="D424" s="98">
        <v>11</v>
      </c>
      <c r="E424" s="85" t="s">
        <v>470</v>
      </c>
      <c r="F424" s="86" t="s">
        <v>139</v>
      </c>
      <c r="G424" s="79">
        <v>300</v>
      </c>
    </row>
    <row r="425" spans="1:7" ht="31.5" x14ac:dyDescent="0.25">
      <c r="A425" s="96" t="s">
        <v>471</v>
      </c>
      <c r="B425" s="97">
        <v>917</v>
      </c>
      <c r="C425" s="98">
        <v>1</v>
      </c>
      <c r="D425" s="98">
        <v>11</v>
      </c>
      <c r="E425" s="85" t="s">
        <v>472</v>
      </c>
      <c r="F425" s="86" t="s">
        <v>139</v>
      </c>
      <c r="G425" s="79">
        <v>300</v>
      </c>
    </row>
    <row r="426" spans="1:7" x14ac:dyDescent="0.25">
      <c r="A426" s="96" t="s">
        <v>179</v>
      </c>
      <c r="B426" s="97">
        <v>917</v>
      </c>
      <c r="C426" s="98">
        <v>1</v>
      </c>
      <c r="D426" s="98">
        <v>11</v>
      </c>
      <c r="E426" s="85" t="s">
        <v>472</v>
      </c>
      <c r="F426" s="86" t="s">
        <v>180</v>
      </c>
      <c r="G426" s="79">
        <v>300</v>
      </c>
    </row>
    <row r="427" spans="1:7" x14ac:dyDescent="0.25">
      <c r="A427" s="96" t="s">
        <v>339</v>
      </c>
      <c r="B427" s="97">
        <v>917</v>
      </c>
      <c r="C427" s="98">
        <v>1</v>
      </c>
      <c r="D427" s="98">
        <v>13</v>
      </c>
      <c r="E427" s="85" t="s">
        <v>139</v>
      </c>
      <c r="F427" s="86" t="s">
        <v>139</v>
      </c>
      <c r="G427" s="79">
        <v>2176.8000000000002</v>
      </c>
    </row>
    <row r="428" spans="1:7" ht="47.25" x14ac:dyDescent="0.25">
      <c r="A428" s="96" t="s">
        <v>198</v>
      </c>
      <c r="B428" s="97">
        <v>917</v>
      </c>
      <c r="C428" s="98">
        <v>1</v>
      </c>
      <c r="D428" s="98">
        <v>13</v>
      </c>
      <c r="E428" s="85" t="s">
        <v>199</v>
      </c>
      <c r="F428" s="86" t="s">
        <v>139</v>
      </c>
      <c r="G428" s="79">
        <v>114.5</v>
      </c>
    </row>
    <row r="429" spans="1:7" ht="47.25" x14ac:dyDescent="0.25">
      <c r="A429" s="96" t="s">
        <v>473</v>
      </c>
      <c r="B429" s="97">
        <v>917</v>
      </c>
      <c r="C429" s="98">
        <v>1</v>
      </c>
      <c r="D429" s="98">
        <v>13</v>
      </c>
      <c r="E429" s="85" t="s">
        <v>474</v>
      </c>
      <c r="F429" s="86" t="s">
        <v>139</v>
      </c>
      <c r="G429" s="79">
        <v>114.5</v>
      </c>
    </row>
    <row r="430" spans="1:7" ht="63" x14ac:dyDescent="0.25">
      <c r="A430" s="96" t="s">
        <v>475</v>
      </c>
      <c r="B430" s="97">
        <v>917</v>
      </c>
      <c r="C430" s="98">
        <v>1</v>
      </c>
      <c r="D430" s="98">
        <v>13</v>
      </c>
      <c r="E430" s="85" t="s">
        <v>476</v>
      </c>
      <c r="F430" s="86" t="s">
        <v>139</v>
      </c>
      <c r="G430" s="79">
        <v>114.5</v>
      </c>
    </row>
    <row r="431" spans="1:7" ht="31.5" x14ac:dyDescent="0.25">
      <c r="A431" s="96" t="s">
        <v>477</v>
      </c>
      <c r="B431" s="97">
        <v>917</v>
      </c>
      <c r="C431" s="98">
        <v>1</v>
      </c>
      <c r="D431" s="98">
        <v>13</v>
      </c>
      <c r="E431" s="85" t="s">
        <v>478</v>
      </c>
      <c r="F431" s="86" t="s">
        <v>139</v>
      </c>
      <c r="G431" s="79">
        <v>114.5</v>
      </c>
    </row>
    <row r="432" spans="1:7" ht="31.5" x14ac:dyDescent="0.25">
      <c r="A432" s="96" t="s">
        <v>156</v>
      </c>
      <c r="B432" s="97">
        <v>917</v>
      </c>
      <c r="C432" s="98">
        <v>1</v>
      </c>
      <c r="D432" s="98">
        <v>13</v>
      </c>
      <c r="E432" s="85" t="s">
        <v>478</v>
      </c>
      <c r="F432" s="86" t="s">
        <v>157</v>
      </c>
      <c r="G432" s="79">
        <v>4.2</v>
      </c>
    </row>
    <row r="433" spans="1:7" x14ac:dyDescent="0.25">
      <c r="A433" s="96" t="s">
        <v>150</v>
      </c>
      <c r="B433" s="97">
        <v>917</v>
      </c>
      <c r="C433" s="98">
        <v>1</v>
      </c>
      <c r="D433" s="98">
        <v>13</v>
      </c>
      <c r="E433" s="85" t="s">
        <v>478</v>
      </c>
      <c r="F433" s="86" t="s">
        <v>151</v>
      </c>
      <c r="G433" s="79">
        <v>110.3</v>
      </c>
    </row>
    <row r="434" spans="1:7" ht="47.25" x14ac:dyDescent="0.25">
      <c r="A434" s="96" t="s">
        <v>434</v>
      </c>
      <c r="B434" s="97">
        <v>917</v>
      </c>
      <c r="C434" s="98">
        <v>1</v>
      </c>
      <c r="D434" s="98">
        <v>13</v>
      </c>
      <c r="E434" s="85" t="s">
        <v>435</v>
      </c>
      <c r="F434" s="86" t="s">
        <v>139</v>
      </c>
      <c r="G434" s="79">
        <v>1516.6</v>
      </c>
    </row>
    <row r="435" spans="1:7" ht="31.5" x14ac:dyDescent="0.25">
      <c r="A435" s="96" t="s">
        <v>436</v>
      </c>
      <c r="B435" s="97">
        <v>917</v>
      </c>
      <c r="C435" s="98">
        <v>1</v>
      </c>
      <c r="D435" s="98">
        <v>13</v>
      </c>
      <c r="E435" s="85" t="s">
        <v>437</v>
      </c>
      <c r="F435" s="86" t="s">
        <v>139</v>
      </c>
      <c r="G435" s="79">
        <v>1506.6</v>
      </c>
    </row>
    <row r="436" spans="1:7" ht="47.25" x14ac:dyDescent="0.25">
      <c r="A436" s="96" t="s">
        <v>479</v>
      </c>
      <c r="B436" s="97">
        <v>917</v>
      </c>
      <c r="C436" s="98">
        <v>1</v>
      </c>
      <c r="D436" s="98">
        <v>13</v>
      </c>
      <c r="E436" s="85" t="s">
        <v>480</v>
      </c>
      <c r="F436" s="86" t="s">
        <v>139</v>
      </c>
      <c r="G436" s="79">
        <v>1322.8</v>
      </c>
    </row>
    <row r="437" spans="1:7" ht="63" x14ac:dyDescent="0.25">
      <c r="A437" s="96" t="s">
        <v>481</v>
      </c>
      <c r="B437" s="97">
        <v>917</v>
      </c>
      <c r="C437" s="98">
        <v>1</v>
      </c>
      <c r="D437" s="98">
        <v>13</v>
      </c>
      <c r="E437" s="85" t="s">
        <v>482</v>
      </c>
      <c r="F437" s="86" t="s">
        <v>139</v>
      </c>
      <c r="G437" s="79">
        <v>1313.8</v>
      </c>
    </row>
    <row r="438" spans="1:7" x14ac:dyDescent="0.25">
      <c r="A438" s="96" t="s">
        <v>150</v>
      </c>
      <c r="B438" s="97">
        <v>917</v>
      </c>
      <c r="C438" s="98">
        <v>1</v>
      </c>
      <c r="D438" s="98">
        <v>13</v>
      </c>
      <c r="E438" s="85" t="s">
        <v>482</v>
      </c>
      <c r="F438" s="86" t="s">
        <v>151</v>
      </c>
      <c r="G438" s="79">
        <v>1313.8</v>
      </c>
    </row>
    <row r="439" spans="1:7" ht="31.5" x14ac:dyDescent="0.25">
      <c r="A439" s="96" t="s">
        <v>483</v>
      </c>
      <c r="B439" s="97">
        <v>917</v>
      </c>
      <c r="C439" s="98">
        <v>1</v>
      </c>
      <c r="D439" s="98">
        <v>13</v>
      </c>
      <c r="E439" s="85" t="s">
        <v>484</v>
      </c>
      <c r="F439" s="86" t="s">
        <v>139</v>
      </c>
      <c r="G439" s="79">
        <v>9</v>
      </c>
    </row>
    <row r="440" spans="1:7" x14ac:dyDescent="0.25">
      <c r="A440" s="96" t="s">
        <v>150</v>
      </c>
      <c r="B440" s="97">
        <v>917</v>
      </c>
      <c r="C440" s="98">
        <v>1</v>
      </c>
      <c r="D440" s="98">
        <v>13</v>
      </c>
      <c r="E440" s="85" t="s">
        <v>484</v>
      </c>
      <c r="F440" s="86" t="s">
        <v>151</v>
      </c>
      <c r="G440" s="79">
        <v>9</v>
      </c>
    </row>
    <row r="441" spans="1:7" x14ac:dyDescent="0.25">
      <c r="A441" s="96" t="s">
        <v>485</v>
      </c>
      <c r="B441" s="97">
        <v>917</v>
      </c>
      <c r="C441" s="98">
        <v>1</v>
      </c>
      <c r="D441" s="98">
        <v>13</v>
      </c>
      <c r="E441" s="85" t="s">
        <v>486</v>
      </c>
      <c r="F441" s="86" t="s">
        <v>139</v>
      </c>
      <c r="G441" s="79">
        <v>183.8</v>
      </c>
    </row>
    <row r="442" spans="1:7" ht="30" customHeight="1" x14ac:dyDescent="0.25">
      <c r="A442" s="96" t="s">
        <v>487</v>
      </c>
      <c r="B442" s="97">
        <v>917</v>
      </c>
      <c r="C442" s="98">
        <v>1</v>
      </c>
      <c r="D442" s="98">
        <v>13</v>
      </c>
      <c r="E442" s="85" t="s">
        <v>488</v>
      </c>
      <c r="F442" s="86" t="s">
        <v>139</v>
      </c>
      <c r="G442" s="79">
        <v>183.8</v>
      </c>
    </row>
    <row r="443" spans="1:7" x14ac:dyDescent="0.25">
      <c r="A443" s="96" t="s">
        <v>179</v>
      </c>
      <c r="B443" s="97">
        <v>917</v>
      </c>
      <c r="C443" s="98">
        <v>1</v>
      </c>
      <c r="D443" s="98">
        <v>13</v>
      </c>
      <c r="E443" s="85" t="s">
        <v>488</v>
      </c>
      <c r="F443" s="86" t="s">
        <v>180</v>
      </c>
      <c r="G443" s="79">
        <v>183.8</v>
      </c>
    </row>
    <row r="444" spans="1:7" ht="31.5" x14ac:dyDescent="0.25">
      <c r="A444" s="96" t="s">
        <v>489</v>
      </c>
      <c r="B444" s="97">
        <v>917</v>
      </c>
      <c r="C444" s="98">
        <v>1</v>
      </c>
      <c r="D444" s="98">
        <v>13</v>
      </c>
      <c r="E444" s="85" t="s">
        <v>490</v>
      </c>
      <c r="F444" s="86" t="s">
        <v>139</v>
      </c>
      <c r="G444" s="79">
        <v>10</v>
      </c>
    </row>
    <row r="445" spans="1:7" ht="47.25" x14ac:dyDescent="0.25">
      <c r="A445" s="96" t="s">
        <v>491</v>
      </c>
      <c r="B445" s="97">
        <v>917</v>
      </c>
      <c r="C445" s="98">
        <v>1</v>
      </c>
      <c r="D445" s="98">
        <v>13</v>
      </c>
      <c r="E445" s="85" t="s">
        <v>492</v>
      </c>
      <c r="F445" s="86" t="s">
        <v>139</v>
      </c>
      <c r="G445" s="79">
        <v>10</v>
      </c>
    </row>
    <row r="446" spans="1:7" x14ac:dyDescent="0.25">
      <c r="A446" s="96" t="s">
        <v>493</v>
      </c>
      <c r="B446" s="97">
        <v>917</v>
      </c>
      <c r="C446" s="98">
        <v>1</v>
      </c>
      <c r="D446" s="98">
        <v>13</v>
      </c>
      <c r="E446" s="85" t="s">
        <v>494</v>
      </c>
      <c r="F446" s="86" t="s">
        <v>139</v>
      </c>
      <c r="G446" s="79">
        <v>10</v>
      </c>
    </row>
    <row r="447" spans="1:7" ht="31.5" x14ac:dyDescent="0.25">
      <c r="A447" s="96" t="s">
        <v>156</v>
      </c>
      <c r="B447" s="97">
        <v>917</v>
      </c>
      <c r="C447" s="98">
        <v>1</v>
      </c>
      <c r="D447" s="98">
        <v>13</v>
      </c>
      <c r="E447" s="85" t="s">
        <v>494</v>
      </c>
      <c r="F447" s="86" t="s">
        <v>157</v>
      </c>
      <c r="G447" s="79">
        <v>10</v>
      </c>
    </row>
    <row r="448" spans="1:7" ht="47.25" x14ac:dyDescent="0.25">
      <c r="A448" s="96" t="s">
        <v>316</v>
      </c>
      <c r="B448" s="97">
        <v>917</v>
      </c>
      <c r="C448" s="98">
        <v>1</v>
      </c>
      <c r="D448" s="98">
        <v>13</v>
      </c>
      <c r="E448" s="85" t="s">
        <v>317</v>
      </c>
      <c r="F448" s="86" t="s">
        <v>139</v>
      </c>
      <c r="G448" s="79">
        <v>103.5</v>
      </c>
    </row>
    <row r="449" spans="1:7" ht="47.25" x14ac:dyDescent="0.25">
      <c r="A449" s="96" t="s">
        <v>495</v>
      </c>
      <c r="B449" s="97">
        <v>917</v>
      </c>
      <c r="C449" s="98">
        <v>1</v>
      </c>
      <c r="D449" s="98">
        <v>13</v>
      </c>
      <c r="E449" s="85" t="s">
        <v>496</v>
      </c>
      <c r="F449" s="86" t="s">
        <v>139</v>
      </c>
      <c r="G449" s="79">
        <v>33.5</v>
      </c>
    </row>
    <row r="450" spans="1:7" ht="63" x14ac:dyDescent="0.25">
      <c r="A450" s="96" t="s">
        <v>497</v>
      </c>
      <c r="B450" s="97">
        <v>917</v>
      </c>
      <c r="C450" s="98">
        <v>1</v>
      </c>
      <c r="D450" s="98">
        <v>13</v>
      </c>
      <c r="E450" s="85" t="s">
        <v>498</v>
      </c>
      <c r="F450" s="86" t="s">
        <v>139</v>
      </c>
      <c r="G450" s="79">
        <v>33.5</v>
      </c>
    </row>
    <row r="451" spans="1:7" ht="18" customHeight="1" x14ac:dyDescent="0.25">
      <c r="A451" s="96" t="s">
        <v>499</v>
      </c>
      <c r="B451" s="97">
        <v>917</v>
      </c>
      <c r="C451" s="98">
        <v>1</v>
      </c>
      <c r="D451" s="98">
        <v>13</v>
      </c>
      <c r="E451" s="85" t="s">
        <v>500</v>
      </c>
      <c r="F451" s="86" t="s">
        <v>139</v>
      </c>
      <c r="G451" s="79">
        <v>30.5</v>
      </c>
    </row>
    <row r="452" spans="1:7" ht="31.5" x14ac:dyDescent="0.25">
      <c r="A452" s="96" t="s">
        <v>156</v>
      </c>
      <c r="B452" s="97">
        <v>917</v>
      </c>
      <c r="C452" s="98">
        <v>1</v>
      </c>
      <c r="D452" s="98">
        <v>13</v>
      </c>
      <c r="E452" s="85" t="s">
        <v>500</v>
      </c>
      <c r="F452" s="86" t="s">
        <v>157</v>
      </c>
      <c r="G452" s="79">
        <v>30.5</v>
      </c>
    </row>
    <row r="453" spans="1:7" x14ac:dyDescent="0.25">
      <c r="A453" s="96" t="s">
        <v>501</v>
      </c>
      <c r="B453" s="97">
        <v>917</v>
      </c>
      <c r="C453" s="98">
        <v>1</v>
      </c>
      <c r="D453" s="98">
        <v>13</v>
      </c>
      <c r="E453" s="85" t="s">
        <v>502</v>
      </c>
      <c r="F453" s="86" t="s">
        <v>139</v>
      </c>
      <c r="G453" s="79">
        <v>3</v>
      </c>
    </row>
    <row r="454" spans="1:7" ht="31.5" x14ac:dyDescent="0.25">
      <c r="A454" s="96" t="s">
        <v>156</v>
      </c>
      <c r="B454" s="97">
        <v>917</v>
      </c>
      <c r="C454" s="98">
        <v>1</v>
      </c>
      <c r="D454" s="98">
        <v>13</v>
      </c>
      <c r="E454" s="85" t="s">
        <v>502</v>
      </c>
      <c r="F454" s="86" t="s">
        <v>157</v>
      </c>
      <c r="G454" s="79">
        <v>3</v>
      </c>
    </row>
    <row r="455" spans="1:7" ht="31.5" x14ac:dyDescent="0.25">
      <c r="A455" s="96" t="s">
        <v>503</v>
      </c>
      <c r="B455" s="97">
        <v>917</v>
      </c>
      <c r="C455" s="98">
        <v>1</v>
      </c>
      <c r="D455" s="98">
        <v>13</v>
      </c>
      <c r="E455" s="85" t="s">
        <v>504</v>
      </c>
      <c r="F455" s="86" t="s">
        <v>139</v>
      </c>
      <c r="G455" s="79">
        <v>70</v>
      </c>
    </row>
    <row r="456" spans="1:7" ht="47.25" x14ac:dyDescent="0.25">
      <c r="A456" s="96" t="s">
        <v>505</v>
      </c>
      <c r="B456" s="97">
        <v>917</v>
      </c>
      <c r="C456" s="98">
        <v>1</v>
      </c>
      <c r="D456" s="98">
        <v>13</v>
      </c>
      <c r="E456" s="85" t="s">
        <v>506</v>
      </c>
      <c r="F456" s="86" t="s">
        <v>139</v>
      </c>
      <c r="G456" s="79">
        <v>70</v>
      </c>
    </row>
    <row r="457" spans="1:7" ht="31.5" customHeight="1" x14ac:dyDescent="0.25">
      <c r="A457" s="96" t="s">
        <v>507</v>
      </c>
      <c r="B457" s="97">
        <v>917</v>
      </c>
      <c r="C457" s="98">
        <v>1</v>
      </c>
      <c r="D457" s="98">
        <v>13</v>
      </c>
      <c r="E457" s="85" t="s">
        <v>508</v>
      </c>
      <c r="F457" s="86" t="s">
        <v>139</v>
      </c>
      <c r="G457" s="79">
        <v>30</v>
      </c>
    </row>
    <row r="458" spans="1:7" ht="31.5" x14ac:dyDescent="0.25">
      <c r="A458" s="96" t="s">
        <v>156</v>
      </c>
      <c r="B458" s="97">
        <v>917</v>
      </c>
      <c r="C458" s="98">
        <v>1</v>
      </c>
      <c r="D458" s="98">
        <v>13</v>
      </c>
      <c r="E458" s="85" t="s">
        <v>508</v>
      </c>
      <c r="F458" s="86" t="s">
        <v>157</v>
      </c>
      <c r="G458" s="79">
        <v>30</v>
      </c>
    </row>
    <row r="459" spans="1:7" ht="31.5" x14ac:dyDescent="0.25">
      <c r="A459" s="96" t="s">
        <v>509</v>
      </c>
      <c r="B459" s="97">
        <v>917</v>
      </c>
      <c r="C459" s="98">
        <v>1</v>
      </c>
      <c r="D459" s="98">
        <v>13</v>
      </c>
      <c r="E459" s="85" t="s">
        <v>510</v>
      </c>
      <c r="F459" s="86" t="s">
        <v>139</v>
      </c>
      <c r="G459" s="79">
        <v>10</v>
      </c>
    </row>
    <row r="460" spans="1:7" ht="31.5" x14ac:dyDescent="0.25">
      <c r="A460" s="96" t="s">
        <v>156</v>
      </c>
      <c r="B460" s="97">
        <v>917</v>
      </c>
      <c r="C460" s="98">
        <v>1</v>
      </c>
      <c r="D460" s="98">
        <v>13</v>
      </c>
      <c r="E460" s="85" t="s">
        <v>510</v>
      </c>
      <c r="F460" s="86" t="s">
        <v>157</v>
      </c>
      <c r="G460" s="79">
        <v>10</v>
      </c>
    </row>
    <row r="461" spans="1:7" ht="63" customHeight="1" x14ac:dyDescent="0.25">
      <c r="A461" s="96" t="s">
        <v>511</v>
      </c>
      <c r="B461" s="97">
        <v>917</v>
      </c>
      <c r="C461" s="98">
        <v>1</v>
      </c>
      <c r="D461" s="98">
        <v>13</v>
      </c>
      <c r="E461" s="85" t="s">
        <v>512</v>
      </c>
      <c r="F461" s="86" t="s">
        <v>139</v>
      </c>
      <c r="G461" s="79">
        <v>5</v>
      </c>
    </row>
    <row r="462" spans="1:7" ht="31.5" x14ac:dyDescent="0.25">
      <c r="A462" s="96" t="s">
        <v>156</v>
      </c>
      <c r="B462" s="97">
        <v>917</v>
      </c>
      <c r="C462" s="98">
        <v>1</v>
      </c>
      <c r="D462" s="98">
        <v>13</v>
      </c>
      <c r="E462" s="85" t="s">
        <v>512</v>
      </c>
      <c r="F462" s="86" t="s">
        <v>157</v>
      </c>
      <c r="G462" s="79">
        <v>5</v>
      </c>
    </row>
    <row r="463" spans="1:7" ht="47.25" x14ac:dyDescent="0.25">
      <c r="A463" s="96" t="s">
        <v>513</v>
      </c>
      <c r="B463" s="97">
        <v>917</v>
      </c>
      <c r="C463" s="98">
        <v>1</v>
      </c>
      <c r="D463" s="98">
        <v>13</v>
      </c>
      <c r="E463" s="85" t="s">
        <v>514</v>
      </c>
      <c r="F463" s="86" t="s">
        <v>139</v>
      </c>
      <c r="G463" s="79">
        <v>10</v>
      </c>
    </row>
    <row r="464" spans="1:7" ht="31.5" x14ac:dyDescent="0.25">
      <c r="A464" s="96" t="s">
        <v>156</v>
      </c>
      <c r="B464" s="97">
        <v>917</v>
      </c>
      <c r="C464" s="98">
        <v>1</v>
      </c>
      <c r="D464" s="98">
        <v>13</v>
      </c>
      <c r="E464" s="85" t="s">
        <v>514</v>
      </c>
      <c r="F464" s="86" t="s">
        <v>157</v>
      </c>
      <c r="G464" s="79">
        <v>10</v>
      </c>
    </row>
    <row r="465" spans="1:7" ht="47.25" x14ac:dyDescent="0.25">
      <c r="A465" s="96" t="s">
        <v>515</v>
      </c>
      <c r="B465" s="97">
        <v>917</v>
      </c>
      <c r="C465" s="98">
        <v>1</v>
      </c>
      <c r="D465" s="98">
        <v>13</v>
      </c>
      <c r="E465" s="85" t="s">
        <v>516</v>
      </c>
      <c r="F465" s="86" t="s">
        <v>139</v>
      </c>
      <c r="G465" s="79">
        <v>15</v>
      </c>
    </row>
    <row r="466" spans="1:7" ht="31.5" x14ac:dyDescent="0.25">
      <c r="A466" s="96" t="s">
        <v>156</v>
      </c>
      <c r="B466" s="97">
        <v>917</v>
      </c>
      <c r="C466" s="98">
        <v>1</v>
      </c>
      <c r="D466" s="98">
        <v>13</v>
      </c>
      <c r="E466" s="85" t="s">
        <v>516</v>
      </c>
      <c r="F466" s="86" t="s">
        <v>157</v>
      </c>
      <c r="G466" s="79">
        <v>15</v>
      </c>
    </row>
    <row r="467" spans="1:7" x14ac:dyDescent="0.25">
      <c r="A467" s="96" t="s">
        <v>341</v>
      </c>
      <c r="B467" s="97">
        <v>917</v>
      </c>
      <c r="C467" s="98">
        <v>1</v>
      </c>
      <c r="D467" s="98">
        <v>13</v>
      </c>
      <c r="E467" s="85" t="s">
        <v>342</v>
      </c>
      <c r="F467" s="86" t="s">
        <v>139</v>
      </c>
      <c r="G467" s="79">
        <v>442.2</v>
      </c>
    </row>
    <row r="468" spans="1:7" ht="47.25" x14ac:dyDescent="0.25">
      <c r="A468" s="96" t="s">
        <v>517</v>
      </c>
      <c r="B468" s="97">
        <v>917</v>
      </c>
      <c r="C468" s="98">
        <v>1</v>
      </c>
      <c r="D468" s="98">
        <v>13</v>
      </c>
      <c r="E468" s="85" t="s">
        <v>518</v>
      </c>
      <c r="F468" s="86" t="s">
        <v>139</v>
      </c>
      <c r="G468" s="79">
        <v>442.2</v>
      </c>
    </row>
    <row r="469" spans="1:7" ht="47.25" x14ac:dyDescent="0.25">
      <c r="A469" s="96" t="s">
        <v>519</v>
      </c>
      <c r="B469" s="97">
        <v>917</v>
      </c>
      <c r="C469" s="98">
        <v>1</v>
      </c>
      <c r="D469" s="98">
        <v>13</v>
      </c>
      <c r="E469" s="85" t="s">
        <v>520</v>
      </c>
      <c r="F469" s="86" t="s">
        <v>139</v>
      </c>
      <c r="G469" s="79">
        <v>442.2</v>
      </c>
    </row>
    <row r="470" spans="1:7" x14ac:dyDescent="0.25">
      <c r="A470" s="96" t="s">
        <v>521</v>
      </c>
      <c r="B470" s="97">
        <v>917</v>
      </c>
      <c r="C470" s="98">
        <v>1</v>
      </c>
      <c r="D470" s="98">
        <v>13</v>
      </c>
      <c r="E470" s="85" t="s">
        <v>522</v>
      </c>
      <c r="F470" s="86" t="s">
        <v>139</v>
      </c>
      <c r="G470" s="79">
        <v>442.2</v>
      </c>
    </row>
    <row r="471" spans="1:7" ht="31.5" x14ac:dyDescent="0.25">
      <c r="A471" s="96" t="s">
        <v>156</v>
      </c>
      <c r="B471" s="97">
        <v>917</v>
      </c>
      <c r="C471" s="98">
        <v>1</v>
      </c>
      <c r="D471" s="98">
        <v>13</v>
      </c>
      <c r="E471" s="85" t="s">
        <v>522</v>
      </c>
      <c r="F471" s="86" t="s">
        <v>157</v>
      </c>
      <c r="G471" s="79">
        <v>442.2</v>
      </c>
    </row>
    <row r="472" spans="1:7" x14ac:dyDescent="0.25">
      <c r="A472" s="96" t="s">
        <v>523</v>
      </c>
      <c r="B472" s="97">
        <v>917</v>
      </c>
      <c r="C472" s="98">
        <v>2</v>
      </c>
      <c r="D472" s="98">
        <v>0</v>
      </c>
      <c r="E472" s="85" t="s">
        <v>139</v>
      </c>
      <c r="F472" s="86" t="s">
        <v>139</v>
      </c>
      <c r="G472" s="79">
        <v>80</v>
      </c>
    </row>
    <row r="473" spans="1:7" x14ac:dyDescent="0.25">
      <c r="A473" s="96" t="s">
        <v>524</v>
      </c>
      <c r="B473" s="97">
        <v>917</v>
      </c>
      <c r="C473" s="98">
        <v>2</v>
      </c>
      <c r="D473" s="98">
        <v>4</v>
      </c>
      <c r="E473" s="85" t="s">
        <v>139</v>
      </c>
      <c r="F473" s="86" t="s">
        <v>139</v>
      </c>
      <c r="G473" s="79">
        <v>80</v>
      </c>
    </row>
    <row r="474" spans="1:7" x14ac:dyDescent="0.25">
      <c r="A474" s="96" t="s">
        <v>341</v>
      </c>
      <c r="B474" s="97">
        <v>917</v>
      </c>
      <c r="C474" s="98">
        <v>2</v>
      </c>
      <c r="D474" s="98">
        <v>4</v>
      </c>
      <c r="E474" s="85" t="s">
        <v>342</v>
      </c>
      <c r="F474" s="86" t="s">
        <v>139</v>
      </c>
      <c r="G474" s="79">
        <v>80</v>
      </c>
    </row>
    <row r="475" spans="1:7" ht="31.5" x14ac:dyDescent="0.25">
      <c r="A475" s="96" t="s">
        <v>525</v>
      </c>
      <c r="B475" s="97">
        <v>917</v>
      </c>
      <c r="C475" s="98">
        <v>2</v>
      </c>
      <c r="D475" s="98">
        <v>4</v>
      </c>
      <c r="E475" s="85" t="s">
        <v>526</v>
      </c>
      <c r="F475" s="86" t="s">
        <v>139</v>
      </c>
      <c r="G475" s="79">
        <v>80</v>
      </c>
    </row>
    <row r="476" spans="1:7" ht="63" x14ac:dyDescent="0.25">
      <c r="A476" s="96" t="s">
        <v>527</v>
      </c>
      <c r="B476" s="97">
        <v>917</v>
      </c>
      <c r="C476" s="98">
        <v>2</v>
      </c>
      <c r="D476" s="98">
        <v>4</v>
      </c>
      <c r="E476" s="85" t="s">
        <v>528</v>
      </c>
      <c r="F476" s="86" t="s">
        <v>139</v>
      </c>
      <c r="G476" s="79">
        <v>80</v>
      </c>
    </row>
    <row r="477" spans="1:7" ht="31.5" x14ac:dyDescent="0.25">
      <c r="A477" s="96" t="s">
        <v>156</v>
      </c>
      <c r="B477" s="97">
        <v>917</v>
      </c>
      <c r="C477" s="98">
        <v>2</v>
      </c>
      <c r="D477" s="98">
        <v>4</v>
      </c>
      <c r="E477" s="85" t="s">
        <v>528</v>
      </c>
      <c r="F477" s="86" t="s">
        <v>157</v>
      </c>
      <c r="G477" s="79">
        <v>80</v>
      </c>
    </row>
    <row r="478" spans="1:7" x14ac:dyDescent="0.25">
      <c r="A478" s="96" t="s">
        <v>406</v>
      </c>
      <c r="B478" s="97">
        <v>917</v>
      </c>
      <c r="C478" s="98">
        <v>4</v>
      </c>
      <c r="D478" s="98">
        <v>0</v>
      </c>
      <c r="E478" s="85" t="s">
        <v>139</v>
      </c>
      <c r="F478" s="86" t="s">
        <v>139</v>
      </c>
      <c r="G478" s="79">
        <v>1620.1</v>
      </c>
    </row>
    <row r="479" spans="1:7" x14ac:dyDescent="0.25">
      <c r="A479" s="96" t="s">
        <v>529</v>
      </c>
      <c r="B479" s="97">
        <v>917</v>
      </c>
      <c r="C479" s="98">
        <v>4</v>
      </c>
      <c r="D479" s="98">
        <v>5</v>
      </c>
      <c r="E479" s="85" t="s">
        <v>139</v>
      </c>
      <c r="F479" s="86" t="s">
        <v>139</v>
      </c>
      <c r="G479" s="79">
        <v>1570.1</v>
      </c>
    </row>
    <row r="480" spans="1:7" ht="47.25" x14ac:dyDescent="0.25">
      <c r="A480" s="96" t="s">
        <v>198</v>
      </c>
      <c r="B480" s="97">
        <v>917</v>
      </c>
      <c r="C480" s="98">
        <v>4</v>
      </c>
      <c r="D480" s="98">
        <v>5</v>
      </c>
      <c r="E480" s="85" t="s">
        <v>199</v>
      </c>
      <c r="F480" s="86" t="s">
        <v>139</v>
      </c>
      <c r="G480" s="79">
        <v>1570.1</v>
      </c>
    </row>
    <row r="481" spans="1:7" ht="47.25" x14ac:dyDescent="0.25">
      <c r="A481" s="96" t="s">
        <v>530</v>
      </c>
      <c r="B481" s="97">
        <v>917</v>
      </c>
      <c r="C481" s="98">
        <v>4</v>
      </c>
      <c r="D481" s="98">
        <v>5</v>
      </c>
      <c r="E481" s="85" t="s">
        <v>531</v>
      </c>
      <c r="F481" s="86" t="s">
        <v>139</v>
      </c>
      <c r="G481" s="79">
        <v>1570.1</v>
      </c>
    </row>
    <row r="482" spans="1:7" ht="31.5" x14ac:dyDescent="0.25">
      <c r="A482" s="96" t="s">
        <v>532</v>
      </c>
      <c r="B482" s="97">
        <v>917</v>
      </c>
      <c r="C482" s="98">
        <v>4</v>
      </c>
      <c r="D482" s="98">
        <v>5</v>
      </c>
      <c r="E482" s="85" t="s">
        <v>533</v>
      </c>
      <c r="F482" s="86" t="s">
        <v>139</v>
      </c>
      <c r="G482" s="79">
        <v>1570.1</v>
      </c>
    </row>
    <row r="483" spans="1:7" ht="61.5" customHeight="1" x14ac:dyDescent="0.25">
      <c r="A483" s="96" t="s">
        <v>534</v>
      </c>
      <c r="B483" s="97">
        <v>917</v>
      </c>
      <c r="C483" s="98">
        <v>4</v>
      </c>
      <c r="D483" s="98">
        <v>5</v>
      </c>
      <c r="E483" s="85" t="s">
        <v>535</v>
      </c>
      <c r="F483" s="86" t="s">
        <v>139</v>
      </c>
      <c r="G483" s="79">
        <v>1570.1</v>
      </c>
    </row>
    <row r="484" spans="1:7" ht="31.5" x14ac:dyDescent="0.25">
      <c r="A484" s="96" t="s">
        <v>156</v>
      </c>
      <c r="B484" s="97">
        <v>917</v>
      </c>
      <c r="C484" s="98">
        <v>4</v>
      </c>
      <c r="D484" s="98">
        <v>5</v>
      </c>
      <c r="E484" s="85" t="s">
        <v>535</v>
      </c>
      <c r="F484" s="86" t="s">
        <v>157</v>
      </c>
      <c r="G484" s="79">
        <v>1570.1</v>
      </c>
    </row>
    <row r="485" spans="1:7" x14ac:dyDescent="0.25">
      <c r="A485" s="96" t="s">
        <v>407</v>
      </c>
      <c r="B485" s="97">
        <v>917</v>
      </c>
      <c r="C485" s="98">
        <v>4</v>
      </c>
      <c r="D485" s="98">
        <v>12</v>
      </c>
      <c r="E485" s="85" t="s">
        <v>139</v>
      </c>
      <c r="F485" s="86" t="s">
        <v>139</v>
      </c>
      <c r="G485" s="79">
        <v>50</v>
      </c>
    </row>
    <row r="486" spans="1:7" ht="47.25" x14ac:dyDescent="0.25">
      <c r="A486" s="96" t="s">
        <v>536</v>
      </c>
      <c r="B486" s="97">
        <v>917</v>
      </c>
      <c r="C486" s="98">
        <v>4</v>
      </c>
      <c r="D486" s="98">
        <v>12</v>
      </c>
      <c r="E486" s="85" t="s">
        <v>537</v>
      </c>
      <c r="F486" s="86" t="s">
        <v>139</v>
      </c>
      <c r="G486" s="79">
        <v>50</v>
      </c>
    </row>
    <row r="487" spans="1:7" ht="31.5" x14ac:dyDescent="0.25">
      <c r="A487" s="96" t="s">
        <v>538</v>
      </c>
      <c r="B487" s="97">
        <v>917</v>
      </c>
      <c r="C487" s="98">
        <v>4</v>
      </c>
      <c r="D487" s="98">
        <v>12</v>
      </c>
      <c r="E487" s="85" t="s">
        <v>539</v>
      </c>
      <c r="F487" s="86" t="s">
        <v>139</v>
      </c>
      <c r="G487" s="79">
        <v>50</v>
      </c>
    </row>
    <row r="488" spans="1:7" ht="31.5" x14ac:dyDescent="0.25">
      <c r="A488" s="96" t="s">
        <v>540</v>
      </c>
      <c r="B488" s="97">
        <v>917</v>
      </c>
      <c r="C488" s="98">
        <v>4</v>
      </c>
      <c r="D488" s="98">
        <v>12</v>
      </c>
      <c r="E488" s="85" t="s">
        <v>541</v>
      </c>
      <c r="F488" s="86" t="s">
        <v>139</v>
      </c>
      <c r="G488" s="79">
        <v>45</v>
      </c>
    </row>
    <row r="489" spans="1:7" ht="31.5" x14ac:dyDescent="0.25">
      <c r="A489" s="96" t="s">
        <v>542</v>
      </c>
      <c r="B489" s="97">
        <v>917</v>
      </c>
      <c r="C489" s="98">
        <v>4</v>
      </c>
      <c r="D489" s="98">
        <v>12</v>
      </c>
      <c r="E489" s="85" t="s">
        <v>543</v>
      </c>
      <c r="F489" s="86" t="s">
        <v>139</v>
      </c>
      <c r="G489" s="79">
        <v>20</v>
      </c>
    </row>
    <row r="490" spans="1:7" ht="31.5" x14ac:dyDescent="0.25">
      <c r="A490" s="96" t="s">
        <v>156</v>
      </c>
      <c r="B490" s="97">
        <v>917</v>
      </c>
      <c r="C490" s="98">
        <v>4</v>
      </c>
      <c r="D490" s="98">
        <v>12</v>
      </c>
      <c r="E490" s="85" t="s">
        <v>543</v>
      </c>
      <c r="F490" s="86" t="s">
        <v>157</v>
      </c>
      <c r="G490" s="79">
        <v>20</v>
      </c>
    </row>
    <row r="491" spans="1:7" ht="31.5" x14ac:dyDescent="0.25">
      <c r="A491" s="96" t="s">
        <v>544</v>
      </c>
      <c r="B491" s="97">
        <v>917</v>
      </c>
      <c r="C491" s="98">
        <v>4</v>
      </c>
      <c r="D491" s="98">
        <v>12</v>
      </c>
      <c r="E491" s="85" t="s">
        <v>545</v>
      </c>
      <c r="F491" s="86" t="s">
        <v>139</v>
      </c>
      <c r="G491" s="79">
        <v>25</v>
      </c>
    </row>
    <row r="492" spans="1:7" ht="31.5" x14ac:dyDescent="0.25">
      <c r="A492" s="96" t="s">
        <v>156</v>
      </c>
      <c r="B492" s="97">
        <v>917</v>
      </c>
      <c r="C492" s="98">
        <v>4</v>
      </c>
      <c r="D492" s="98">
        <v>12</v>
      </c>
      <c r="E492" s="85" t="s">
        <v>545</v>
      </c>
      <c r="F492" s="86" t="s">
        <v>157</v>
      </c>
      <c r="G492" s="79">
        <v>25</v>
      </c>
    </row>
    <row r="493" spans="1:7" ht="47.25" x14ac:dyDescent="0.25">
      <c r="A493" s="96" t="s">
        <v>546</v>
      </c>
      <c r="B493" s="97">
        <v>917</v>
      </c>
      <c r="C493" s="98">
        <v>4</v>
      </c>
      <c r="D493" s="98">
        <v>12</v>
      </c>
      <c r="E493" s="85" t="s">
        <v>547</v>
      </c>
      <c r="F493" s="86" t="s">
        <v>139</v>
      </c>
      <c r="G493" s="79">
        <v>5</v>
      </c>
    </row>
    <row r="494" spans="1:7" ht="31.5" x14ac:dyDescent="0.25">
      <c r="A494" s="96" t="s">
        <v>548</v>
      </c>
      <c r="B494" s="97">
        <v>917</v>
      </c>
      <c r="C494" s="98">
        <v>4</v>
      </c>
      <c r="D494" s="98">
        <v>12</v>
      </c>
      <c r="E494" s="85" t="s">
        <v>549</v>
      </c>
      <c r="F494" s="86" t="s">
        <v>139</v>
      </c>
      <c r="G494" s="79">
        <v>5</v>
      </c>
    </row>
    <row r="495" spans="1:7" ht="31.5" x14ac:dyDescent="0.25">
      <c r="A495" s="96" t="s">
        <v>156</v>
      </c>
      <c r="B495" s="97">
        <v>917</v>
      </c>
      <c r="C495" s="98">
        <v>4</v>
      </c>
      <c r="D495" s="98">
        <v>12</v>
      </c>
      <c r="E495" s="85" t="s">
        <v>549</v>
      </c>
      <c r="F495" s="86" t="s">
        <v>157</v>
      </c>
      <c r="G495" s="79">
        <v>5</v>
      </c>
    </row>
    <row r="496" spans="1:7" x14ac:dyDescent="0.25">
      <c r="A496" s="96" t="s">
        <v>140</v>
      </c>
      <c r="B496" s="97">
        <v>917</v>
      </c>
      <c r="C496" s="98">
        <v>7</v>
      </c>
      <c r="D496" s="98">
        <v>0</v>
      </c>
      <c r="E496" s="85" t="s">
        <v>139</v>
      </c>
      <c r="F496" s="86" t="s">
        <v>139</v>
      </c>
      <c r="G496" s="79">
        <v>438</v>
      </c>
    </row>
    <row r="497" spans="1:7" ht="31.5" x14ac:dyDescent="0.25">
      <c r="A497" s="96" t="s">
        <v>168</v>
      </c>
      <c r="B497" s="97">
        <v>917</v>
      </c>
      <c r="C497" s="98">
        <v>7</v>
      </c>
      <c r="D497" s="98">
        <v>5</v>
      </c>
      <c r="E497" s="85" t="s">
        <v>139</v>
      </c>
      <c r="F497" s="86" t="s">
        <v>139</v>
      </c>
      <c r="G497" s="79">
        <v>188</v>
      </c>
    </row>
    <row r="498" spans="1:7" ht="47.25" x14ac:dyDescent="0.25">
      <c r="A498" s="96" t="s">
        <v>434</v>
      </c>
      <c r="B498" s="97">
        <v>917</v>
      </c>
      <c r="C498" s="98">
        <v>7</v>
      </c>
      <c r="D498" s="98">
        <v>5</v>
      </c>
      <c r="E498" s="85" t="s">
        <v>435</v>
      </c>
      <c r="F498" s="86" t="s">
        <v>139</v>
      </c>
      <c r="G498" s="79">
        <v>188</v>
      </c>
    </row>
    <row r="499" spans="1:7" ht="31.5" x14ac:dyDescent="0.25">
      <c r="A499" s="96" t="s">
        <v>436</v>
      </c>
      <c r="B499" s="97">
        <v>917</v>
      </c>
      <c r="C499" s="98">
        <v>7</v>
      </c>
      <c r="D499" s="98">
        <v>5</v>
      </c>
      <c r="E499" s="85" t="s">
        <v>437</v>
      </c>
      <c r="F499" s="86" t="s">
        <v>139</v>
      </c>
      <c r="G499" s="79">
        <v>188</v>
      </c>
    </row>
    <row r="500" spans="1:7" ht="47.25" x14ac:dyDescent="0.25">
      <c r="A500" s="96" t="s">
        <v>550</v>
      </c>
      <c r="B500" s="97">
        <v>917</v>
      </c>
      <c r="C500" s="98">
        <v>7</v>
      </c>
      <c r="D500" s="98">
        <v>5</v>
      </c>
      <c r="E500" s="85" t="s">
        <v>551</v>
      </c>
      <c r="F500" s="86" t="s">
        <v>139</v>
      </c>
      <c r="G500" s="79">
        <v>188</v>
      </c>
    </row>
    <row r="501" spans="1:7" ht="31.5" x14ac:dyDescent="0.25">
      <c r="A501" s="96" t="s">
        <v>552</v>
      </c>
      <c r="B501" s="97">
        <v>917</v>
      </c>
      <c r="C501" s="98">
        <v>7</v>
      </c>
      <c r="D501" s="98">
        <v>5</v>
      </c>
      <c r="E501" s="85" t="s">
        <v>553</v>
      </c>
      <c r="F501" s="86" t="s">
        <v>139</v>
      </c>
      <c r="G501" s="79">
        <v>10</v>
      </c>
    </row>
    <row r="502" spans="1:7" ht="31.5" x14ac:dyDescent="0.25">
      <c r="A502" s="96" t="s">
        <v>156</v>
      </c>
      <c r="B502" s="97">
        <v>917</v>
      </c>
      <c r="C502" s="98">
        <v>7</v>
      </c>
      <c r="D502" s="98">
        <v>5</v>
      </c>
      <c r="E502" s="85" t="s">
        <v>553</v>
      </c>
      <c r="F502" s="86" t="s">
        <v>157</v>
      </c>
      <c r="G502" s="79">
        <v>10</v>
      </c>
    </row>
    <row r="503" spans="1:7" ht="31.5" x14ac:dyDescent="0.25">
      <c r="A503" s="96" t="s">
        <v>554</v>
      </c>
      <c r="B503" s="97">
        <v>917</v>
      </c>
      <c r="C503" s="98">
        <v>7</v>
      </c>
      <c r="D503" s="98">
        <v>5</v>
      </c>
      <c r="E503" s="85" t="s">
        <v>555</v>
      </c>
      <c r="F503" s="86" t="s">
        <v>139</v>
      </c>
      <c r="G503" s="79">
        <v>151</v>
      </c>
    </row>
    <row r="504" spans="1:7" ht="31.5" x14ac:dyDescent="0.25">
      <c r="A504" s="96" t="s">
        <v>156</v>
      </c>
      <c r="B504" s="97">
        <v>917</v>
      </c>
      <c r="C504" s="98">
        <v>7</v>
      </c>
      <c r="D504" s="98">
        <v>5</v>
      </c>
      <c r="E504" s="85" t="s">
        <v>555</v>
      </c>
      <c r="F504" s="86" t="s">
        <v>157</v>
      </c>
      <c r="G504" s="79">
        <v>151</v>
      </c>
    </row>
    <row r="505" spans="1:7" ht="47.25" x14ac:dyDescent="0.25">
      <c r="A505" s="96" t="s">
        <v>556</v>
      </c>
      <c r="B505" s="97">
        <v>917</v>
      </c>
      <c r="C505" s="98">
        <v>7</v>
      </c>
      <c r="D505" s="98">
        <v>5</v>
      </c>
      <c r="E505" s="85" t="s">
        <v>557</v>
      </c>
      <c r="F505" s="86" t="s">
        <v>139</v>
      </c>
      <c r="G505" s="79">
        <v>27</v>
      </c>
    </row>
    <row r="506" spans="1:7" ht="31.5" x14ac:dyDescent="0.25">
      <c r="A506" s="96" t="s">
        <v>156</v>
      </c>
      <c r="B506" s="97">
        <v>917</v>
      </c>
      <c r="C506" s="98">
        <v>7</v>
      </c>
      <c r="D506" s="98">
        <v>5</v>
      </c>
      <c r="E506" s="85" t="s">
        <v>557</v>
      </c>
      <c r="F506" s="86" t="s">
        <v>157</v>
      </c>
      <c r="G506" s="79">
        <v>27</v>
      </c>
    </row>
    <row r="507" spans="1:7" x14ac:dyDescent="0.25">
      <c r="A507" s="96" t="s">
        <v>300</v>
      </c>
      <c r="B507" s="97">
        <v>917</v>
      </c>
      <c r="C507" s="98">
        <v>7</v>
      </c>
      <c r="D507" s="98">
        <v>7</v>
      </c>
      <c r="E507" s="85" t="s">
        <v>139</v>
      </c>
      <c r="F507" s="86" t="s">
        <v>139</v>
      </c>
      <c r="G507" s="79">
        <v>250</v>
      </c>
    </row>
    <row r="508" spans="1:7" ht="47.25" x14ac:dyDescent="0.25">
      <c r="A508" s="96" t="s">
        <v>536</v>
      </c>
      <c r="B508" s="97">
        <v>917</v>
      </c>
      <c r="C508" s="98">
        <v>7</v>
      </c>
      <c r="D508" s="98">
        <v>7</v>
      </c>
      <c r="E508" s="85" t="s">
        <v>537</v>
      </c>
      <c r="F508" s="86" t="s">
        <v>139</v>
      </c>
      <c r="G508" s="79">
        <v>250</v>
      </c>
    </row>
    <row r="509" spans="1:7" ht="31.5" x14ac:dyDescent="0.25">
      <c r="A509" s="96" t="s">
        <v>558</v>
      </c>
      <c r="B509" s="97">
        <v>917</v>
      </c>
      <c r="C509" s="98">
        <v>7</v>
      </c>
      <c r="D509" s="98">
        <v>7</v>
      </c>
      <c r="E509" s="85" t="s">
        <v>559</v>
      </c>
      <c r="F509" s="86" t="s">
        <v>139</v>
      </c>
      <c r="G509" s="79">
        <v>166</v>
      </c>
    </row>
    <row r="510" spans="1:7" ht="47.25" x14ac:dyDescent="0.25">
      <c r="A510" s="96" t="s">
        <v>560</v>
      </c>
      <c r="B510" s="97">
        <v>917</v>
      </c>
      <c r="C510" s="98">
        <v>7</v>
      </c>
      <c r="D510" s="98">
        <v>7</v>
      </c>
      <c r="E510" s="85" t="s">
        <v>561</v>
      </c>
      <c r="F510" s="86" t="s">
        <v>139</v>
      </c>
      <c r="G510" s="79">
        <v>166</v>
      </c>
    </row>
    <row r="511" spans="1:7" ht="47.25" x14ac:dyDescent="0.25">
      <c r="A511" s="96" t="s">
        <v>562</v>
      </c>
      <c r="B511" s="97">
        <v>917</v>
      </c>
      <c r="C511" s="98">
        <v>7</v>
      </c>
      <c r="D511" s="98">
        <v>7</v>
      </c>
      <c r="E511" s="85" t="s">
        <v>563</v>
      </c>
      <c r="F511" s="86" t="s">
        <v>139</v>
      </c>
      <c r="G511" s="79">
        <v>106</v>
      </c>
    </row>
    <row r="512" spans="1:7" ht="31.5" x14ac:dyDescent="0.25">
      <c r="A512" s="96" t="s">
        <v>156</v>
      </c>
      <c r="B512" s="97">
        <v>917</v>
      </c>
      <c r="C512" s="98">
        <v>7</v>
      </c>
      <c r="D512" s="98">
        <v>7</v>
      </c>
      <c r="E512" s="85" t="s">
        <v>563</v>
      </c>
      <c r="F512" s="86" t="s">
        <v>157</v>
      </c>
      <c r="G512" s="79">
        <v>106</v>
      </c>
    </row>
    <row r="513" spans="1:7" ht="31.5" customHeight="1" x14ac:dyDescent="0.25">
      <c r="A513" s="96" t="s">
        <v>564</v>
      </c>
      <c r="B513" s="97">
        <v>917</v>
      </c>
      <c r="C513" s="98">
        <v>7</v>
      </c>
      <c r="D513" s="98">
        <v>7</v>
      </c>
      <c r="E513" s="85" t="s">
        <v>565</v>
      </c>
      <c r="F513" s="86" t="s">
        <v>139</v>
      </c>
      <c r="G513" s="79">
        <v>40</v>
      </c>
    </row>
    <row r="514" spans="1:7" ht="31.5" x14ac:dyDescent="0.25">
      <c r="A514" s="96" t="s">
        <v>156</v>
      </c>
      <c r="B514" s="97">
        <v>917</v>
      </c>
      <c r="C514" s="98">
        <v>7</v>
      </c>
      <c r="D514" s="98">
        <v>7</v>
      </c>
      <c r="E514" s="85" t="s">
        <v>565</v>
      </c>
      <c r="F514" s="86" t="s">
        <v>157</v>
      </c>
      <c r="G514" s="79">
        <v>40</v>
      </c>
    </row>
    <row r="515" spans="1:7" ht="47.25" x14ac:dyDescent="0.25">
      <c r="A515" s="96" t="s">
        <v>566</v>
      </c>
      <c r="B515" s="97">
        <v>917</v>
      </c>
      <c r="C515" s="98">
        <v>7</v>
      </c>
      <c r="D515" s="98">
        <v>7</v>
      </c>
      <c r="E515" s="85" t="s">
        <v>567</v>
      </c>
      <c r="F515" s="86" t="s">
        <v>139</v>
      </c>
      <c r="G515" s="79">
        <v>20</v>
      </c>
    </row>
    <row r="516" spans="1:7" ht="31.5" x14ac:dyDescent="0.25">
      <c r="A516" s="96" t="s">
        <v>156</v>
      </c>
      <c r="B516" s="97">
        <v>917</v>
      </c>
      <c r="C516" s="98">
        <v>7</v>
      </c>
      <c r="D516" s="98">
        <v>7</v>
      </c>
      <c r="E516" s="85" t="s">
        <v>567</v>
      </c>
      <c r="F516" s="86" t="s">
        <v>157</v>
      </c>
      <c r="G516" s="79">
        <v>20</v>
      </c>
    </row>
    <row r="517" spans="1:7" ht="63" x14ac:dyDescent="0.25">
      <c r="A517" s="96" t="s">
        <v>568</v>
      </c>
      <c r="B517" s="97">
        <v>917</v>
      </c>
      <c r="C517" s="98">
        <v>7</v>
      </c>
      <c r="D517" s="98">
        <v>7</v>
      </c>
      <c r="E517" s="85" t="s">
        <v>569</v>
      </c>
      <c r="F517" s="86" t="s">
        <v>139</v>
      </c>
      <c r="G517" s="79">
        <v>84</v>
      </c>
    </row>
    <row r="518" spans="1:7" ht="47.25" x14ac:dyDescent="0.25">
      <c r="A518" s="96" t="s">
        <v>570</v>
      </c>
      <c r="B518" s="97">
        <v>917</v>
      </c>
      <c r="C518" s="98">
        <v>7</v>
      </c>
      <c r="D518" s="98">
        <v>7</v>
      </c>
      <c r="E518" s="85" t="s">
        <v>571</v>
      </c>
      <c r="F518" s="86" t="s">
        <v>139</v>
      </c>
      <c r="G518" s="79">
        <v>84</v>
      </c>
    </row>
    <row r="519" spans="1:7" ht="31.5" x14ac:dyDescent="0.25">
      <c r="A519" s="96" t="s">
        <v>572</v>
      </c>
      <c r="B519" s="97">
        <v>917</v>
      </c>
      <c r="C519" s="98">
        <v>7</v>
      </c>
      <c r="D519" s="98">
        <v>7</v>
      </c>
      <c r="E519" s="85" t="s">
        <v>573</v>
      </c>
      <c r="F519" s="86" t="s">
        <v>139</v>
      </c>
      <c r="G519" s="79">
        <v>48</v>
      </c>
    </row>
    <row r="520" spans="1:7" ht="31.5" x14ac:dyDescent="0.25">
      <c r="A520" s="96" t="s">
        <v>156</v>
      </c>
      <c r="B520" s="97">
        <v>917</v>
      </c>
      <c r="C520" s="98">
        <v>7</v>
      </c>
      <c r="D520" s="98">
        <v>7</v>
      </c>
      <c r="E520" s="85" t="s">
        <v>573</v>
      </c>
      <c r="F520" s="86" t="s">
        <v>157</v>
      </c>
      <c r="G520" s="79">
        <v>48</v>
      </c>
    </row>
    <row r="521" spans="1:7" ht="31.5" x14ac:dyDescent="0.25">
      <c r="A521" s="96" t="s">
        <v>574</v>
      </c>
      <c r="B521" s="97">
        <v>917</v>
      </c>
      <c r="C521" s="98">
        <v>7</v>
      </c>
      <c r="D521" s="98">
        <v>7</v>
      </c>
      <c r="E521" s="85" t="s">
        <v>575</v>
      </c>
      <c r="F521" s="86" t="s">
        <v>139</v>
      </c>
      <c r="G521" s="79">
        <v>36</v>
      </c>
    </row>
    <row r="522" spans="1:7" ht="31.5" x14ac:dyDescent="0.25">
      <c r="A522" s="96" t="s">
        <v>156</v>
      </c>
      <c r="B522" s="97">
        <v>917</v>
      </c>
      <c r="C522" s="98">
        <v>7</v>
      </c>
      <c r="D522" s="98">
        <v>7</v>
      </c>
      <c r="E522" s="85" t="s">
        <v>575</v>
      </c>
      <c r="F522" s="86" t="s">
        <v>157</v>
      </c>
      <c r="G522" s="79">
        <v>36</v>
      </c>
    </row>
    <row r="523" spans="1:7" x14ac:dyDescent="0.25">
      <c r="A523" s="96" t="s">
        <v>576</v>
      </c>
      <c r="B523" s="97">
        <v>917</v>
      </c>
      <c r="C523" s="98">
        <v>9</v>
      </c>
      <c r="D523" s="98">
        <v>0</v>
      </c>
      <c r="E523" s="85" t="s">
        <v>139</v>
      </c>
      <c r="F523" s="86" t="s">
        <v>139</v>
      </c>
      <c r="G523" s="79">
        <v>245.5</v>
      </c>
    </row>
    <row r="524" spans="1:7" x14ac:dyDescent="0.25">
      <c r="A524" s="96" t="s">
        <v>577</v>
      </c>
      <c r="B524" s="97">
        <v>917</v>
      </c>
      <c r="C524" s="98">
        <v>9</v>
      </c>
      <c r="D524" s="98">
        <v>9</v>
      </c>
      <c r="E524" s="85" t="s">
        <v>139</v>
      </c>
      <c r="F524" s="86" t="s">
        <v>139</v>
      </c>
      <c r="G524" s="79">
        <v>245.5</v>
      </c>
    </row>
    <row r="525" spans="1:7" ht="31.5" customHeight="1" x14ac:dyDescent="0.25">
      <c r="A525" s="96" t="s">
        <v>578</v>
      </c>
      <c r="B525" s="97">
        <v>917</v>
      </c>
      <c r="C525" s="98">
        <v>9</v>
      </c>
      <c r="D525" s="98">
        <v>9</v>
      </c>
      <c r="E525" s="85" t="s">
        <v>579</v>
      </c>
      <c r="F525" s="86" t="s">
        <v>139</v>
      </c>
      <c r="G525" s="79">
        <v>245.5</v>
      </c>
    </row>
    <row r="526" spans="1:7" ht="47.25" x14ac:dyDescent="0.25">
      <c r="A526" s="96" t="s">
        <v>580</v>
      </c>
      <c r="B526" s="97">
        <v>917</v>
      </c>
      <c r="C526" s="98">
        <v>9</v>
      </c>
      <c r="D526" s="98">
        <v>9</v>
      </c>
      <c r="E526" s="85" t="s">
        <v>581</v>
      </c>
      <c r="F526" s="86" t="s">
        <v>139</v>
      </c>
      <c r="G526" s="79">
        <v>245.5</v>
      </c>
    </row>
    <row r="527" spans="1:7" ht="47.25" x14ac:dyDescent="0.25">
      <c r="A527" s="96" t="s">
        <v>582</v>
      </c>
      <c r="B527" s="97">
        <v>917</v>
      </c>
      <c r="C527" s="98">
        <v>9</v>
      </c>
      <c r="D527" s="98">
        <v>9</v>
      </c>
      <c r="E527" s="85" t="s">
        <v>583</v>
      </c>
      <c r="F527" s="86" t="s">
        <v>139</v>
      </c>
      <c r="G527" s="79">
        <v>57.5</v>
      </c>
    </row>
    <row r="528" spans="1:7" x14ac:dyDescent="0.25">
      <c r="A528" s="96" t="s">
        <v>150</v>
      </c>
      <c r="B528" s="97">
        <v>917</v>
      </c>
      <c r="C528" s="98">
        <v>9</v>
      </c>
      <c r="D528" s="98">
        <v>9</v>
      </c>
      <c r="E528" s="85" t="s">
        <v>583</v>
      </c>
      <c r="F528" s="86" t="s">
        <v>151</v>
      </c>
      <c r="G528" s="79">
        <v>57.5</v>
      </c>
    </row>
    <row r="529" spans="1:7" ht="31.5" x14ac:dyDescent="0.25">
      <c r="A529" s="96" t="s">
        <v>584</v>
      </c>
      <c r="B529" s="97">
        <v>917</v>
      </c>
      <c r="C529" s="98">
        <v>9</v>
      </c>
      <c r="D529" s="98">
        <v>9</v>
      </c>
      <c r="E529" s="85" t="s">
        <v>585</v>
      </c>
      <c r="F529" s="86" t="s">
        <v>139</v>
      </c>
      <c r="G529" s="79">
        <v>20</v>
      </c>
    </row>
    <row r="530" spans="1:7" ht="31.5" x14ac:dyDescent="0.25">
      <c r="A530" s="96" t="s">
        <v>156</v>
      </c>
      <c r="B530" s="97">
        <v>917</v>
      </c>
      <c r="C530" s="98">
        <v>9</v>
      </c>
      <c r="D530" s="98">
        <v>9</v>
      </c>
      <c r="E530" s="85" t="s">
        <v>585</v>
      </c>
      <c r="F530" s="86" t="s">
        <v>157</v>
      </c>
      <c r="G530" s="79">
        <v>20</v>
      </c>
    </row>
    <row r="531" spans="1:7" ht="31.5" x14ac:dyDescent="0.25">
      <c r="A531" s="96" t="s">
        <v>586</v>
      </c>
      <c r="B531" s="97">
        <v>917</v>
      </c>
      <c r="C531" s="98">
        <v>9</v>
      </c>
      <c r="D531" s="98">
        <v>9</v>
      </c>
      <c r="E531" s="85" t="s">
        <v>587</v>
      </c>
      <c r="F531" s="86" t="s">
        <v>139</v>
      </c>
      <c r="G531" s="79">
        <v>168</v>
      </c>
    </row>
    <row r="532" spans="1:7" ht="31.5" x14ac:dyDescent="0.25">
      <c r="A532" s="96" t="s">
        <v>156</v>
      </c>
      <c r="B532" s="97">
        <v>917</v>
      </c>
      <c r="C532" s="98">
        <v>9</v>
      </c>
      <c r="D532" s="98">
        <v>9</v>
      </c>
      <c r="E532" s="85" t="s">
        <v>587</v>
      </c>
      <c r="F532" s="86" t="s">
        <v>157</v>
      </c>
      <c r="G532" s="79">
        <v>168</v>
      </c>
    </row>
    <row r="533" spans="1:7" x14ac:dyDescent="0.25">
      <c r="A533" s="96" t="s">
        <v>324</v>
      </c>
      <c r="B533" s="97">
        <v>917</v>
      </c>
      <c r="C533" s="98">
        <v>10</v>
      </c>
      <c r="D533" s="98">
        <v>0</v>
      </c>
      <c r="E533" s="85" t="s">
        <v>139</v>
      </c>
      <c r="F533" s="86" t="s">
        <v>139</v>
      </c>
      <c r="G533" s="79">
        <v>8700.7999999999993</v>
      </c>
    </row>
    <row r="534" spans="1:7" x14ac:dyDescent="0.25">
      <c r="A534" s="96" t="s">
        <v>588</v>
      </c>
      <c r="B534" s="97">
        <v>917</v>
      </c>
      <c r="C534" s="98">
        <v>10</v>
      </c>
      <c r="D534" s="98">
        <v>1</v>
      </c>
      <c r="E534" s="85" t="s">
        <v>139</v>
      </c>
      <c r="F534" s="86" t="s">
        <v>139</v>
      </c>
      <c r="G534" s="79">
        <v>6901.5</v>
      </c>
    </row>
    <row r="535" spans="1:7" ht="47.25" x14ac:dyDescent="0.25">
      <c r="A535" s="96" t="s">
        <v>434</v>
      </c>
      <c r="B535" s="97">
        <v>917</v>
      </c>
      <c r="C535" s="98">
        <v>10</v>
      </c>
      <c r="D535" s="98">
        <v>1</v>
      </c>
      <c r="E535" s="85" t="s">
        <v>435</v>
      </c>
      <c r="F535" s="86" t="s">
        <v>139</v>
      </c>
      <c r="G535" s="79">
        <v>6901.5</v>
      </c>
    </row>
    <row r="536" spans="1:7" ht="31.5" x14ac:dyDescent="0.25">
      <c r="A536" s="96" t="s">
        <v>436</v>
      </c>
      <c r="B536" s="97">
        <v>917</v>
      </c>
      <c r="C536" s="98">
        <v>10</v>
      </c>
      <c r="D536" s="98">
        <v>1</v>
      </c>
      <c r="E536" s="85" t="s">
        <v>437</v>
      </c>
      <c r="F536" s="86" t="s">
        <v>139</v>
      </c>
      <c r="G536" s="79">
        <v>6901.5</v>
      </c>
    </row>
    <row r="537" spans="1:7" ht="31.5" x14ac:dyDescent="0.25">
      <c r="A537" s="96" t="s">
        <v>589</v>
      </c>
      <c r="B537" s="97">
        <v>917</v>
      </c>
      <c r="C537" s="98">
        <v>10</v>
      </c>
      <c r="D537" s="98">
        <v>1</v>
      </c>
      <c r="E537" s="85" t="s">
        <v>590</v>
      </c>
      <c r="F537" s="86" t="s">
        <v>139</v>
      </c>
      <c r="G537" s="79">
        <v>6901.5</v>
      </c>
    </row>
    <row r="538" spans="1:7" ht="93.75" customHeight="1" x14ac:dyDescent="0.25">
      <c r="A538" s="96" t="s">
        <v>591</v>
      </c>
      <c r="B538" s="97">
        <v>917</v>
      </c>
      <c r="C538" s="98">
        <v>10</v>
      </c>
      <c r="D538" s="98">
        <v>1</v>
      </c>
      <c r="E538" s="85" t="s">
        <v>592</v>
      </c>
      <c r="F538" s="86" t="s">
        <v>139</v>
      </c>
      <c r="G538" s="79">
        <v>6901.5</v>
      </c>
    </row>
    <row r="539" spans="1:7" x14ac:dyDescent="0.25">
      <c r="A539" s="96" t="s">
        <v>150</v>
      </c>
      <c r="B539" s="97">
        <v>917</v>
      </c>
      <c r="C539" s="98">
        <v>10</v>
      </c>
      <c r="D539" s="98">
        <v>1</v>
      </c>
      <c r="E539" s="85" t="s">
        <v>592</v>
      </c>
      <c r="F539" s="86" t="s">
        <v>151</v>
      </c>
      <c r="G539" s="79">
        <v>6901.5</v>
      </c>
    </row>
    <row r="540" spans="1:7" x14ac:dyDescent="0.25">
      <c r="A540" s="96" t="s">
        <v>593</v>
      </c>
      <c r="B540" s="97">
        <v>917</v>
      </c>
      <c r="C540" s="98">
        <v>10</v>
      </c>
      <c r="D540" s="98">
        <v>3</v>
      </c>
      <c r="E540" s="85" t="s">
        <v>139</v>
      </c>
      <c r="F540" s="86" t="s">
        <v>139</v>
      </c>
      <c r="G540" s="79">
        <v>1694.3</v>
      </c>
    </row>
    <row r="541" spans="1:7" ht="47.25" x14ac:dyDescent="0.25">
      <c r="A541" s="96" t="s">
        <v>536</v>
      </c>
      <c r="B541" s="97">
        <v>917</v>
      </c>
      <c r="C541" s="98">
        <v>10</v>
      </c>
      <c r="D541" s="98">
        <v>3</v>
      </c>
      <c r="E541" s="85" t="s">
        <v>537</v>
      </c>
      <c r="F541" s="86" t="s">
        <v>139</v>
      </c>
      <c r="G541" s="79">
        <v>1694.3</v>
      </c>
    </row>
    <row r="542" spans="1:7" ht="31.5" x14ac:dyDescent="0.25">
      <c r="A542" s="96" t="s">
        <v>594</v>
      </c>
      <c r="B542" s="97">
        <v>917</v>
      </c>
      <c r="C542" s="98">
        <v>10</v>
      </c>
      <c r="D542" s="98">
        <v>3</v>
      </c>
      <c r="E542" s="85" t="s">
        <v>595</v>
      </c>
      <c r="F542" s="86" t="s">
        <v>139</v>
      </c>
      <c r="G542" s="79">
        <v>1694.3</v>
      </c>
    </row>
    <row r="543" spans="1:7" ht="31.5" x14ac:dyDescent="0.25">
      <c r="A543" s="96" t="s">
        <v>596</v>
      </c>
      <c r="B543" s="97">
        <v>917</v>
      </c>
      <c r="C543" s="98">
        <v>10</v>
      </c>
      <c r="D543" s="98">
        <v>3</v>
      </c>
      <c r="E543" s="85" t="s">
        <v>597</v>
      </c>
      <c r="F543" s="86" t="s">
        <v>139</v>
      </c>
      <c r="G543" s="79">
        <v>1694.3</v>
      </c>
    </row>
    <row r="544" spans="1:7" ht="47.25" x14ac:dyDescent="0.25">
      <c r="A544" s="96" t="s">
        <v>598</v>
      </c>
      <c r="B544" s="97">
        <v>917</v>
      </c>
      <c r="C544" s="98">
        <v>10</v>
      </c>
      <c r="D544" s="98">
        <v>3</v>
      </c>
      <c r="E544" s="85" t="s">
        <v>599</v>
      </c>
      <c r="F544" s="86" t="s">
        <v>139</v>
      </c>
      <c r="G544" s="79">
        <v>19.600000000000001</v>
      </c>
    </row>
    <row r="545" spans="1:7" x14ac:dyDescent="0.25">
      <c r="A545" s="96" t="s">
        <v>150</v>
      </c>
      <c r="B545" s="97">
        <v>917</v>
      </c>
      <c r="C545" s="98">
        <v>10</v>
      </c>
      <c r="D545" s="98">
        <v>3</v>
      </c>
      <c r="E545" s="85" t="s">
        <v>599</v>
      </c>
      <c r="F545" s="86" t="s">
        <v>151</v>
      </c>
      <c r="G545" s="79">
        <v>19.600000000000001</v>
      </c>
    </row>
    <row r="546" spans="1:7" ht="31.5" x14ac:dyDescent="0.25">
      <c r="A546" s="96" t="s">
        <v>600</v>
      </c>
      <c r="B546" s="97">
        <v>917</v>
      </c>
      <c r="C546" s="98">
        <v>10</v>
      </c>
      <c r="D546" s="98">
        <v>3</v>
      </c>
      <c r="E546" s="85" t="s">
        <v>601</v>
      </c>
      <c r="F546" s="86" t="s">
        <v>139</v>
      </c>
      <c r="G546" s="79">
        <v>1674.7</v>
      </c>
    </row>
    <row r="547" spans="1:7" x14ac:dyDescent="0.25">
      <c r="A547" s="96" t="s">
        <v>150</v>
      </c>
      <c r="B547" s="97">
        <v>917</v>
      </c>
      <c r="C547" s="98">
        <v>10</v>
      </c>
      <c r="D547" s="98">
        <v>3</v>
      </c>
      <c r="E547" s="85" t="s">
        <v>601</v>
      </c>
      <c r="F547" s="86" t="s">
        <v>151</v>
      </c>
      <c r="G547" s="79">
        <v>1674.7</v>
      </c>
    </row>
    <row r="548" spans="1:7" x14ac:dyDescent="0.25">
      <c r="A548" s="96" t="s">
        <v>602</v>
      </c>
      <c r="B548" s="97">
        <v>917</v>
      </c>
      <c r="C548" s="98">
        <v>10</v>
      </c>
      <c r="D548" s="98">
        <v>6</v>
      </c>
      <c r="E548" s="85" t="s">
        <v>139</v>
      </c>
      <c r="F548" s="86" t="s">
        <v>139</v>
      </c>
      <c r="G548" s="79">
        <v>105</v>
      </c>
    </row>
    <row r="549" spans="1:7" ht="47.25" x14ac:dyDescent="0.25">
      <c r="A549" s="96" t="s">
        <v>206</v>
      </c>
      <c r="B549" s="97">
        <v>917</v>
      </c>
      <c r="C549" s="98">
        <v>10</v>
      </c>
      <c r="D549" s="98">
        <v>6</v>
      </c>
      <c r="E549" s="85" t="s">
        <v>207</v>
      </c>
      <c r="F549" s="86" t="s">
        <v>139</v>
      </c>
      <c r="G549" s="79">
        <v>105</v>
      </c>
    </row>
    <row r="550" spans="1:7" ht="47.25" x14ac:dyDescent="0.25">
      <c r="A550" s="96" t="s">
        <v>208</v>
      </c>
      <c r="B550" s="97">
        <v>917</v>
      </c>
      <c r="C550" s="98">
        <v>10</v>
      </c>
      <c r="D550" s="98">
        <v>6</v>
      </c>
      <c r="E550" s="85" t="s">
        <v>209</v>
      </c>
      <c r="F550" s="86" t="s">
        <v>139</v>
      </c>
      <c r="G550" s="79">
        <v>5</v>
      </c>
    </row>
    <row r="551" spans="1:7" ht="63" x14ac:dyDescent="0.25">
      <c r="A551" s="96" t="s">
        <v>603</v>
      </c>
      <c r="B551" s="97">
        <v>917</v>
      </c>
      <c r="C551" s="98">
        <v>10</v>
      </c>
      <c r="D551" s="98">
        <v>6</v>
      </c>
      <c r="E551" s="85" t="s">
        <v>604</v>
      </c>
      <c r="F551" s="86" t="s">
        <v>139</v>
      </c>
      <c r="G551" s="79">
        <v>5</v>
      </c>
    </row>
    <row r="552" spans="1:7" ht="31.5" x14ac:dyDescent="0.25">
      <c r="A552" s="96" t="s">
        <v>605</v>
      </c>
      <c r="B552" s="97">
        <v>917</v>
      </c>
      <c r="C552" s="98">
        <v>10</v>
      </c>
      <c r="D552" s="98">
        <v>6</v>
      </c>
      <c r="E552" s="85" t="s">
        <v>606</v>
      </c>
      <c r="F552" s="86" t="s">
        <v>139</v>
      </c>
      <c r="G552" s="79">
        <v>5</v>
      </c>
    </row>
    <row r="553" spans="1:7" ht="31.5" x14ac:dyDescent="0.25">
      <c r="A553" s="96" t="s">
        <v>156</v>
      </c>
      <c r="B553" s="97">
        <v>917</v>
      </c>
      <c r="C553" s="98">
        <v>10</v>
      </c>
      <c r="D553" s="98">
        <v>6</v>
      </c>
      <c r="E553" s="85" t="s">
        <v>606</v>
      </c>
      <c r="F553" s="86" t="s">
        <v>157</v>
      </c>
      <c r="G553" s="79">
        <v>5</v>
      </c>
    </row>
    <row r="554" spans="1:7" ht="47.25" x14ac:dyDescent="0.25">
      <c r="A554" s="96" t="s">
        <v>607</v>
      </c>
      <c r="B554" s="97">
        <v>917</v>
      </c>
      <c r="C554" s="98">
        <v>10</v>
      </c>
      <c r="D554" s="98">
        <v>6</v>
      </c>
      <c r="E554" s="85" t="s">
        <v>608</v>
      </c>
      <c r="F554" s="86" t="s">
        <v>139</v>
      </c>
      <c r="G554" s="79">
        <v>100</v>
      </c>
    </row>
    <row r="555" spans="1:7" ht="30" customHeight="1" x14ac:dyDescent="0.25">
      <c r="A555" s="96" t="s">
        <v>609</v>
      </c>
      <c r="B555" s="97">
        <v>917</v>
      </c>
      <c r="C555" s="98">
        <v>10</v>
      </c>
      <c r="D555" s="98">
        <v>6</v>
      </c>
      <c r="E555" s="85" t="s">
        <v>610</v>
      </c>
      <c r="F555" s="86" t="s">
        <v>139</v>
      </c>
      <c r="G555" s="79">
        <v>100</v>
      </c>
    </row>
    <row r="556" spans="1:7" ht="31.5" x14ac:dyDescent="0.25">
      <c r="A556" s="96" t="s">
        <v>611</v>
      </c>
      <c r="B556" s="97">
        <v>917</v>
      </c>
      <c r="C556" s="98">
        <v>10</v>
      </c>
      <c r="D556" s="98">
        <v>6</v>
      </c>
      <c r="E556" s="85" t="s">
        <v>612</v>
      </c>
      <c r="F556" s="86" t="s">
        <v>139</v>
      </c>
      <c r="G556" s="79">
        <v>5</v>
      </c>
    </row>
    <row r="557" spans="1:7" ht="31.5" x14ac:dyDescent="0.25">
      <c r="A557" s="96" t="s">
        <v>156</v>
      </c>
      <c r="B557" s="97">
        <v>917</v>
      </c>
      <c r="C557" s="98">
        <v>10</v>
      </c>
      <c r="D557" s="98">
        <v>6</v>
      </c>
      <c r="E557" s="85" t="s">
        <v>612</v>
      </c>
      <c r="F557" s="86" t="s">
        <v>157</v>
      </c>
      <c r="G557" s="79">
        <v>5</v>
      </c>
    </row>
    <row r="558" spans="1:7" ht="31.5" x14ac:dyDescent="0.25">
      <c r="A558" s="96" t="s">
        <v>613</v>
      </c>
      <c r="B558" s="97">
        <v>917</v>
      </c>
      <c r="C558" s="98">
        <v>10</v>
      </c>
      <c r="D558" s="98">
        <v>6</v>
      </c>
      <c r="E558" s="85" t="s">
        <v>614</v>
      </c>
      <c r="F558" s="86" t="s">
        <v>139</v>
      </c>
      <c r="G558" s="79">
        <v>13</v>
      </c>
    </row>
    <row r="559" spans="1:7" ht="31.5" x14ac:dyDescent="0.25">
      <c r="A559" s="96" t="s">
        <v>156</v>
      </c>
      <c r="B559" s="97">
        <v>917</v>
      </c>
      <c r="C559" s="98">
        <v>10</v>
      </c>
      <c r="D559" s="98">
        <v>6</v>
      </c>
      <c r="E559" s="85" t="s">
        <v>614</v>
      </c>
      <c r="F559" s="86" t="s">
        <v>157</v>
      </c>
      <c r="G559" s="79">
        <v>13</v>
      </c>
    </row>
    <row r="560" spans="1:7" ht="31.5" x14ac:dyDescent="0.25">
      <c r="A560" s="96" t="s">
        <v>615</v>
      </c>
      <c r="B560" s="97">
        <v>917</v>
      </c>
      <c r="C560" s="98">
        <v>10</v>
      </c>
      <c r="D560" s="98">
        <v>6</v>
      </c>
      <c r="E560" s="85" t="s">
        <v>616</v>
      </c>
      <c r="F560" s="86" t="s">
        <v>139</v>
      </c>
      <c r="G560" s="79">
        <v>30</v>
      </c>
    </row>
    <row r="561" spans="1:7" ht="31.5" x14ac:dyDescent="0.25">
      <c r="A561" s="96" t="s">
        <v>156</v>
      </c>
      <c r="B561" s="97">
        <v>917</v>
      </c>
      <c r="C561" s="98">
        <v>10</v>
      </c>
      <c r="D561" s="98">
        <v>6</v>
      </c>
      <c r="E561" s="85" t="s">
        <v>616</v>
      </c>
      <c r="F561" s="86" t="s">
        <v>157</v>
      </c>
      <c r="G561" s="79">
        <v>30</v>
      </c>
    </row>
    <row r="562" spans="1:7" ht="31.5" x14ac:dyDescent="0.25">
      <c r="A562" s="96" t="s">
        <v>617</v>
      </c>
      <c r="B562" s="97">
        <v>917</v>
      </c>
      <c r="C562" s="98">
        <v>10</v>
      </c>
      <c r="D562" s="98">
        <v>6</v>
      </c>
      <c r="E562" s="85" t="s">
        <v>618</v>
      </c>
      <c r="F562" s="86" t="s">
        <v>139</v>
      </c>
      <c r="G562" s="79">
        <v>39</v>
      </c>
    </row>
    <row r="563" spans="1:7" ht="31.5" x14ac:dyDescent="0.25">
      <c r="A563" s="96" t="s">
        <v>156</v>
      </c>
      <c r="B563" s="97">
        <v>917</v>
      </c>
      <c r="C563" s="98">
        <v>10</v>
      </c>
      <c r="D563" s="98">
        <v>6</v>
      </c>
      <c r="E563" s="85" t="s">
        <v>618</v>
      </c>
      <c r="F563" s="86" t="s">
        <v>157</v>
      </c>
      <c r="G563" s="79">
        <v>39</v>
      </c>
    </row>
    <row r="564" spans="1:7" x14ac:dyDescent="0.25">
      <c r="A564" s="96" t="s">
        <v>619</v>
      </c>
      <c r="B564" s="97">
        <v>917</v>
      </c>
      <c r="C564" s="98">
        <v>10</v>
      </c>
      <c r="D564" s="98">
        <v>6</v>
      </c>
      <c r="E564" s="85" t="s">
        <v>620</v>
      </c>
      <c r="F564" s="86" t="s">
        <v>139</v>
      </c>
      <c r="G564" s="79">
        <v>2</v>
      </c>
    </row>
    <row r="565" spans="1:7" ht="31.5" x14ac:dyDescent="0.25">
      <c r="A565" s="96" t="s">
        <v>156</v>
      </c>
      <c r="B565" s="97">
        <v>917</v>
      </c>
      <c r="C565" s="98">
        <v>10</v>
      </c>
      <c r="D565" s="98">
        <v>6</v>
      </c>
      <c r="E565" s="85" t="s">
        <v>620</v>
      </c>
      <c r="F565" s="86" t="s">
        <v>157</v>
      </c>
      <c r="G565" s="79">
        <v>2</v>
      </c>
    </row>
    <row r="566" spans="1:7" ht="31.5" x14ac:dyDescent="0.25">
      <c r="A566" s="96" t="s">
        <v>621</v>
      </c>
      <c r="B566" s="97">
        <v>917</v>
      </c>
      <c r="C566" s="98">
        <v>10</v>
      </c>
      <c r="D566" s="98">
        <v>6</v>
      </c>
      <c r="E566" s="85" t="s">
        <v>622</v>
      </c>
      <c r="F566" s="86" t="s">
        <v>139</v>
      </c>
      <c r="G566" s="79">
        <v>11</v>
      </c>
    </row>
    <row r="567" spans="1:7" ht="31.5" x14ac:dyDescent="0.25">
      <c r="A567" s="96" t="s">
        <v>156</v>
      </c>
      <c r="B567" s="97">
        <v>917</v>
      </c>
      <c r="C567" s="98">
        <v>10</v>
      </c>
      <c r="D567" s="98">
        <v>6</v>
      </c>
      <c r="E567" s="85" t="s">
        <v>622</v>
      </c>
      <c r="F567" s="86" t="s">
        <v>157</v>
      </c>
      <c r="G567" s="79">
        <v>11</v>
      </c>
    </row>
    <row r="568" spans="1:7" x14ac:dyDescent="0.25">
      <c r="A568" s="96" t="s">
        <v>623</v>
      </c>
      <c r="B568" s="97">
        <v>917</v>
      </c>
      <c r="C568" s="98">
        <v>11</v>
      </c>
      <c r="D568" s="98">
        <v>0</v>
      </c>
      <c r="E568" s="85" t="s">
        <v>139</v>
      </c>
      <c r="F568" s="86" t="s">
        <v>139</v>
      </c>
      <c r="G568" s="79">
        <v>555</v>
      </c>
    </row>
    <row r="569" spans="1:7" x14ac:dyDescent="0.25">
      <c r="A569" s="96" t="s">
        <v>624</v>
      </c>
      <c r="B569" s="97">
        <v>917</v>
      </c>
      <c r="C569" s="98">
        <v>11</v>
      </c>
      <c r="D569" s="98">
        <v>1</v>
      </c>
      <c r="E569" s="85" t="s">
        <v>139</v>
      </c>
      <c r="F569" s="86" t="s">
        <v>139</v>
      </c>
      <c r="G569" s="79">
        <v>555</v>
      </c>
    </row>
    <row r="570" spans="1:7" ht="47.25" x14ac:dyDescent="0.25">
      <c r="A570" s="96" t="s">
        <v>536</v>
      </c>
      <c r="B570" s="97">
        <v>917</v>
      </c>
      <c r="C570" s="98">
        <v>11</v>
      </c>
      <c r="D570" s="98">
        <v>1</v>
      </c>
      <c r="E570" s="85" t="s">
        <v>537</v>
      </c>
      <c r="F570" s="86" t="s">
        <v>139</v>
      </c>
      <c r="G570" s="79">
        <v>555</v>
      </c>
    </row>
    <row r="571" spans="1:7" ht="47.25" x14ac:dyDescent="0.25">
      <c r="A571" s="96" t="s">
        <v>625</v>
      </c>
      <c r="B571" s="97">
        <v>917</v>
      </c>
      <c r="C571" s="98">
        <v>11</v>
      </c>
      <c r="D571" s="98">
        <v>1</v>
      </c>
      <c r="E571" s="85" t="s">
        <v>626</v>
      </c>
      <c r="F571" s="86" t="s">
        <v>139</v>
      </c>
      <c r="G571" s="79">
        <v>555</v>
      </c>
    </row>
    <row r="572" spans="1:7" ht="31.5" x14ac:dyDescent="0.25">
      <c r="A572" s="96" t="s">
        <v>627</v>
      </c>
      <c r="B572" s="97">
        <v>917</v>
      </c>
      <c r="C572" s="98">
        <v>11</v>
      </c>
      <c r="D572" s="98">
        <v>1</v>
      </c>
      <c r="E572" s="85" t="s">
        <v>628</v>
      </c>
      <c r="F572" s="86" t="s">
        <v>139</v>
      </c>
      <c r="G572" s="79">
        <v>425</v>
      </c>
    </row>
    <row r="573" spans="1:7" ht="31.5" x14ac:dyDescent="0.25">
      <c r="A573" s="96" t="s">
        <v>629</v>
      </c>
      <c r="B573" s="97">
        <v>917</v>
      </c>
      <c r="C573" s="98">
        <v>11</v>
      </c>
      <c r="D573" s="98">
        <v>1</v>
      </c>
      <c r="E573" s="85" t="s">
        <v>630</v>
      </c>
      <c r="F573" s="86" t="s">
        <v>139</v>
      </c>
      <c r="G573" s="79">
        <v>283</v>
      </c>
    </row>
    <row r="574" spans="1:7" ht="31.5" x14ac:dyDescent="0.25">
      <c r="A574" s="96" t="s">
        <v>156</v>
      </c>
      <c r="B574" s="97">
        <v>917</v>
      </c>
      <c r="C574" s="98">
        <v>11</v>
      </c>
      <c r="D574" s="98">
        <v>1</v>
      </c>
      <c r="E574" s="85" t="s">
        <v>630</v>
      </c>
      <c r="F574" s="86" t="s">
        <v>157</v>
      </c>
      <c r="G574" s="79">
        <v>283</v>
      </c>
    </row>
    <row r="575" spans="1:7" ht="31.5" x14ac:dyDescent="0.25">
      <c r="A575" s="96" t="s">
        <v>631</v>
      </c>
      <c r="B575" s="97">
        <v>917</v>
      </c>
      <c r="C575" s="98">
        <v>11</v>
      </c>
      <c r="D575" s="98">
        <v>1</v>
      </c>
      <c r="E575" s="85" t="s">
        <v>632</v>
      </c>
      <c r="F575" s="86" t="s">
        <v>139</v>
      </c>
      <c r="G575" s="79">
        <v>6</v>
      </c>
    </row>
    <row r="576" spans="1:7" ht="31.5" x14ac:dyDescent="0.25">
      <c r="A576" s="96" t="s">
        <v>156</v>
      </c>
      <c r="B576" s="97">
        <v>917</v>
      </c>
      <c r="C576" s="98">
        <v>11</v>
      </c>
      <c r="D576" s="98">
        <v>1</v>
      </c>
      <c r="E576" s="85" t="s">
        <v>632</v>
      </c>
      <c r="F576" s="86" t="s">
        <v>157</v>
      </c>
      <c r="G576" s="79">
        <v>6</v>
      </c>
    </row>
    <row r="577" spans="1:7" ht="47.25" x14ac:dyDescent="0.25">
      <c r="A577" s="96" t="s">
        <v>633</v>
      </c>
      <c r="B577" s="97">
        <v>917</v>
      </c>
      <c r="C577" s="98">
        <v>11</v>
      </c>
      <c r="D577" s="98">
        <v>1</v>
      </c>
      <c r="E577" s="85" t="s">
        <v>634</v>
      </c>
      <c r="F577" s="86" t="s">
        <v>139</v>
      </c>
      <c r="G577" s="79">
        <v>121</v>
      </c>
    </row>
    <row r="578" spans="1:7" ht="31.5" x14ac:dyDescent="0.25">
      <c r="A578" s="96" t="s">
        <v>156</v>
      </c>
      <c r="B578" s="97">
        <v>917</v>
      </c>
      <c r="C578" s="98">
        <v>11</v>
      </c>
      <c r="D578" s="98">
        <v>1</v>
      </c>
      <c r="E578" s="85" t="s">
        <v>634</v>
      </c>
      <c r="F578" s="86" t="s">
        <v>157</v>
      </c>
      <c r="G578" s="79">
        <v>121</v>
      </c>
    </row>
    <row r="579" spans="1:7" ht="47.25" x14ac:dyDescent="0.25">
      <c r="A579" s="96" t="s">
        <v>635</v>
      </c>
      <c r="B579" s="97">
        <v>917</v>
      </c>
      <c r="C579" s="98">
        <v>11</v>
      </c>
      <c r="D579" s="98">
        <v>1</v>
      </c>
      <c r="E579" s="85" t="s">
        <v>636</v>
      </c>
      <c r="F579" s="86" t="s">
        <v>139</v>
      </c>
      <c r="G579" s="79">
        <v>15</v>
      </c>
    </row>
    <row r="580" spans="1:7" x14ac:dyDescent="0.25">
      <c r="A580" s="96" t="s">
        <v>150</v>
      </c>
      <c r="B580" s="97">
        <v>917</v>
      </c>
      <c r="C580" s="98">
        <v>11</v>
      </c>
      <c r="D580" s="98">
        <v>1</v>
      </c>
      <c r="E580" s="85" t="s">
        <v>636</v>
      </c>
      <c r="F580" s="86" t="s">
        <v>151</v>
      </c>
      <c r="G580" s="79">
        <v>15</v>
      </c>
    </row>
    <row r="581" spans="1:7" ht="31.5" x14ac:dyDescent="0.25">
      <c r="A581" s="96" t="s">
        <v>637</v>
      </c>
      <c r="B581" s="97">
        <v>917</v>
      </c>
      <c r="C581" s="98">
        <v>11</v>
      </c>
      <c r="D581" s="98">
        <v>1</v>
      </c>
      <c r="E581" s="85" t="s">
        <v>638</v>
      </c>
      <c r="F581" s="86" t="s">
        <v>139</v>
      </c>
      <c r="G581" s="79">
        <v>130</v>
      </c>
    </row>
    <row r="582" spans="1:7" ht="31.5" x14ac:dyDescent="0.25">
      <c r="A582" s="96" t="s">
        <v>639</v>
      </c>
      <c r="B582" s="97">
        <v>917</v>
      </c>
      <c r="C582" s="98">
        <v>11</v>
      </c>
      <c r="D582" s="98">
        <v>1</v>
      </c>
      <c r="E582" s="85" t="s">
        <v>640</v>
      </c>
      <c r="F582" s="86" t="s">
        <v>139</v>
      </c>
      <c r="G582" s="79">
        <v>75</v>
      </c>
    </row>
    <row r="583" spans="1:7" ht="31.5" x14ac:dyDescent="0.25">
      <c r="A583" s="96" t="s">
        <v>156</v>
      </c>
      <c r="B583" s="97">
        <v>917</v>
      </c>
      <c r="C583" s="98">
        <v>11</v>
      </c>
      <c r="D583" s="98">
        <v>1</v>
      </c>
      <c r="E583" s="85" t="s">
        <v>640</v>
      </c>
      <c r="F583" s="86" t="s">
        <v>157</v>
      </c>
      <c r="G583" s="79">
        <v>75</v>
      </c>
    </row>
    <row r="584" spans="1:7" ht="47.25" x14ac:dyDescent="0.25">
      <c r="A584" s="96" t="s">
        <v>641</v>
      </c>
      <c r="B584" s="97">
        <v>917</v>
      </c>
      <c r="C584" s="98">
        <v>11</v>
      </c>
      <c r="D584" s="98">
        <v>1</v>
      </c>
      <c r="E584" s="85" t="s">
        <v>642</v>
      </c>
      <c r="F584" s="86" t="s">
        <v>139</v>
      </c>
      <c r="G584" s="79">
        <v>55</v>
      </c>
    </row>
    <row r="585" spans="1:7" ht="31.5" x14ac:dyDescent="0.25">
      <c r="A585" s="96" t="s">
        <v>156</v>
      </c>
      <c r="B585" s="97">
        <v>917</v>
      </c>
      <c r="C585" s="98">
        <v>11</v>
      </c>
      <c r="D585" s="98">
        <v>1</v>
      </c>
      <c r="E585" s="85" t="s">
        <v>642</v>
      </c>
      <c r="F585" s="86" t="s">
        <v>157</v>
      </c>
      <c r="G585" s="79">
        <v>55</v>
      </c>
    </row>
    <row r="586" spans="1:7" s="75" customFormat="1" ht="31.5" x14ac:dyDescent="0.25">
      <c r="A586" s="99" t="s">
        <v>643</v>
      </c>
      <c r="B586" s="100">
        <v>918</v>
      </c>
      <c r="C586" s="101">
        <v>0</v>
      </c>
      <c r="D586" s="101">
        <v>0</v>
      </c>
      <c r="E586" s="89" t="s">
        <v>139</v>
      </c>
      <c r="F586" s="90" t="s">
        <v>139</v>
      </c>
      <c r="G586" s="77">
        <v>25995.1</v>
      </c>
    </row>
    <row r="587" spans="1:7" ht="31.5" x14ac:dyDescent="0.25">
      <c r="A587" s="96" t="s">
        <v>644</v>
      </c>
      <c r="B587" s="97">
        <v>918</v>
      </c>
      <c r="C587" s="98">
        <v>3</v>
      </c>
      <c r="D587" s="98">
        <v>0</v>
      </c>
      <c r="E587" s="85" t="s">
        <v>139</v>
      </c>
      <c r="F587" s="86" t="s">
        <v>139</v>
      </c>
      <c r="G587" s="79">
        <v>6397.2</v>
      </c>
    </row>
    <row r="588" spans="1:7" ht="31.5" x14ac:dyDescent="0.25">
      <c r="A588" s="96" t="s">
        <v>645</v>
      </c>
      <c r="B588" s="97">
        <v>918</v>
      </c>
      <c r="C588" s="98">
        <v>3</v>
      </c>
      <c r="D588" s="98">
        <v>14</v>
      </c>
      <c r="E588" s="85" t="s">
        <v>139</v>
      </c>
      <c r="F588" s="86" t="s">
        <v>139</v>
      </c>
      <c r="G588" s="79">
        <v>6397.2</v>
      </c>
    </row>
    <row r="589" spans="1:7" ht="47.25" x14ac:dyDescent="0.25">
      <c r="A589" s="96" t="s">
        <v>316</v>
      </c>
      <c r="B589" s="97">
        <v>918</v>
      </c>
      <c r="C589" s="98">
        <v>3</v>
      </c>
      <c r="D589" s="98">
        <v>14</v>
      </c>
      <c r="E589" s="85" t="s">
        <v>317</v>
      </c>
      <c r="F589" s="86" t="s">
        <v>139</v>
      </c>
      <c r="G589" s="79">
        <v>6397.2</v>
      </c>
    </row>
    <row r="590" spans="1:7" ht="31.5" x14ac:dyDescent="0.25">
      <c r="A590" s="96" t="s">
        <v>503</v>
      </c>
      <c r="B590" s="97">
        <v>918</v>
      </c>
      <c r="C590" s="98">
        <v>3</v>
      </c>
      <c r="D590" s="98">
        <v>14</v>
      </c>
      <c r="E590" s="85" t="s">
        <v>504</v>
      </c>
      <c r="F590" s="86" t="s">
        <v>139</v>
      </c>
      <c r="G590" s="79">
        <v>6397.2</v>
      </c>
    </row>
    <row r="591" spans="1:7" ht="48" customHeight="1" x14ac:dyDescent="0.25">
      <c r="A591" s="96" t="s">
        <v>646</v>
      </c>
      <c r="B591" s="97">
        <v>918</v>
      </c>
      <c r="C591" s="98">
        <v>3</v>
      </c>
      <c r="D591" s="98">
        <v>14</v>
      </c>
      <c r="E591" s="85" t="s">
        <v>647</v>
      </c>
      <c r="F591" s="86" t="s">
        <v>139</v>
      </c>
      <c r="G591" s="79">
        <v>6397.2</v>
      </c>
    </row>
    <row r="592" spans="1:7" x14ac:dyDescent="0.25">
      <c r="A592" s="96" t="s">
        <v>152</v>
      </c>
      <c r="B592" s="97">
        <v>918</v>
      </c>
      <c r="C592" s="98">
        <v>3</v>
      </c>
      <c r="D592" s="98">
        <v>14</v>
      </c>
      <c r="E592" s="85" t="s">
        <v>648</v>
      </c>
      <c r="F592" s="86" t="s">
        <v>139</v>
      </c>
      <c r="G592" s="79">
        <v>4563.1000000000004</v>
      </c>
    </row>
    <row r="593" spans="1:7" ht="63" x14ac:dyDescent="0.25">
      <c r="A593" s="96" t="s">
        <v>154</v>
      </c>
      <c r="B593" s="97">
        <v>918</v>
      </c>
      <c r="C593" s="98">
        <v>3</v>
      </c>
      <c r="D593" s="98">
        <v>14</v>
      </c>
      <c r="E593" s="85" t="s">
        <v>648</v>
      </c>
      <c r="F593" s="86" t="s">
        <v>155</v>
      </c>
      <c r="G593" s="79">
        <v>3986</v>
      </c>
    </row>
    <row r="594" spans="1:7" ht="31.5" x14ac:dyDescent="0.25">
      <c r="A594" s="96" t="s">
        <v>156</v>
      </c>
      <c r="B594" s="97">
        <v>918</v>
      </c>
      <c r="C594" s="98">
        <v>3</v>
      </c>
      <c r="D594" s="98">
        <v>14</v>
      </c>
      <c r="E594" s="85" t="s">
        <v>648</v>
      </c>
      <c r="F594" s="86" t="s">
        <v>157</v>
      </c>
      <c r="G594" s="79">
        <v>577.1</v>
      </c>
    </row>
    <row r="595" spans="1:7" ht="141" customHeight="1" x14ac:dyDescent="0.25">
      <c r="A595" s="96" t="s">
        <v>158</v>
      </c>
      <c r="B595" s="97">
        <v>918</v>
      </c>
      <c r="C595" s="98">
        <v>3</v>
      </c>
      <c r="D595" s="98">
        <v>14</v>
      </c>
      <c r="E595" s="85" t="s">
        <v>649</v>
      </c>
      <c r="F595" s="86" t="s">
        <v>139</v>
      </c>
      <c r="G595" s="79">
        <v>1834.1</v>
      </c>
    </row>
    <row r="596" spans="1:7" ht="63" x14ac:dyDescent="0.25">
      <c r="A596" s="96" t="s">
        <v>154</v>
      </c>
      <c r="B596" s="97">
        <v>918</v>
      </c>
      <c r="C596" s="98">
        <v>3</v>
      </c>
      <c r="D596" s="98">
        <v>14</v>
      </c>
      <c r="E596" s="85" t="s">
        <v>649</v>
      </c>
      <c r="F596" s="86" t="s">
        <v>155</v>
      </c>
      <c r="G596" s="79">
        <v>1834.1</v>
      </c>
    </row>
    <row r="597" spans="1:7" x14ac:dyDescent="0.25">
      <c r="A597" s="96" t="s">
        <v>406</v>
      </c>
      <c r="B597" s="97">
        <v>918</v>
      </c>
      <c r="C597" s="98">
        <v>4</v>
      </c>
      <c r="D597" s="98">
        <v>0</v>
      </c>
      <c r="E597" s="85" t="s">
        <v>139</v>
      </c>
      <c r="F597" s="86" t="s">
        <v>139</v>
      </c>
      <c r="G597" s="79">
        <v>579.9</v>
      </c>
    </row>
    <row r="598" spans="1:7" x14ac:dyDescent="0.25">
      <c r="A598" s="96" t="s">
        <v>650</v>
      </c>
      <c r="B598" s="97">
        <v>918</v>
      </c>
      <c r="C598" s="98">
        <v>4</v>
      </c>
      <c r="D598" s="98">
        <v>9</v>
      </c>
      <c r="E598" s="85" t="s">
        <v>139</v>
      </c>
      <c r="F598" s="86" t="s">
        <v>139</v>
      </c>
      <c r="G598" s="79">
        <v>479.9</v>
      </c>
    </row>
    <row r="599" spans="1:7" ht="47.25" x14ac:dyDescent="0.25">
      <c r="A599" s="96" t="s">
        <v>316</v>
      </c>
      <c r="B599" s="97">
        <v>918</v>
      </c>
      <c r="C599" s="98">
        <v>4</v>
      </c>
      <c r="D599" s="98">
        <v>9</v>
      </c>
      <c r="E599" s="85" t="s">
        <v>317</v>
      </c>
      <c r="F599" s="86" t="s">
        <v>139</v>
      </c>
      <c r="G599" s="79">
        <v>479.9</v>
      </c>
    </row>
    <row r="600" spans="1:7" ht="47.25" x14ac:dyDescent="0.25">
      <c r="A600" s="96" t="s">
        <v>318</v>
      </c>
      <c r="B600" s="97">
        <v>918</v>
      </c>
      <c r="C600" s="98">
        <v>4</v>
      </c>
      <c r="D600" s="98">
        <v>9</v>
      </c>
      <c r="E600" s="85" t="s">
        <v>319</v>
      </c>
      <c r="F600" s="86" t="s">
        <v>139</v>
      </c>
      <c r="G600" s="79">
        <v>479.9</v>
      </c>
    </row>
    <row r="601" spans="1:7" ht="47.25" x14ac:dyDescent="0.25">
      <c r="A601" s="96" t="s">
        <v>320</v>
      </c>
      <c r="B601" s="97">
        <v>918</v>
      </c>
      <c r="C601" s="98">
        <v>4</v>
      </c>
      <c r="D601" s="98">
        <v>9</v>
      </c>
      <c r="E601" s="85" t="s">
        <v>321</v>
      </c>
      <c r="F601" s="86" t="s">
        <v>139</v>
      </c>
      <c r="G601" s="79">
        <v>479.9</v>
      </c>
    </row>
    <row r="602" spans="1:7" x14ac:dyDescent="0.25">
      <c r="A602" s="96" t="s">
        <v>651</v>
      </c>
      <c r="B602" s="97">
        <v>918</v>
      </c>
      <c r="C602" s="98">
        <v>4</v>
      </c>
      <c r="D602" s="98">
        <v>9</v>
      </c>
      <c r="E602" s="85" t="s">
        <v>652</v>
      </c>
      <c r="F602" s="86" t="s">
        <v>139</v>
      </c>
      <c r="G602" s="79">
        <v>479.9</v>
      </c>
    </row>
    <row r="603" spans="1:7" ht="31.5" x14ac:dyDescent="0.25">
      <c r="A603" s="96" t="s">
        <v>156</v>
      </c>
      <c r="B603" s="97">
        <v>918</v>
      </c>
      <c r="C603" s="98">
        <v>4</v>
      </c>
      <c r="D603" s="98">
        <v>9</v>
      </c>
      <c r="E603" s="85" t="s">
        <v>652</v>
      </c>
      <c r="F603" s="86" t="s">
        <v>157</v>
      </c>
      <c r="G603" s="79">
        <v>479.9</v>
      </c>
    </row>
    <row r="604" spans="1:7" x14ac:dyDescent="0.25">
      <c r="A604" s="96" t="s">
        <v>407</v>
      </c>
      <c r="B604" s="97">
        <v>918</v>
      </c>
      <c r="C604" s="98">
        <v>4</v>
      </c>
      <c r="D604" s="98">
        <v>12</v>
      </c>
      <c r="E604" s="85" t="s">
        <v>139</v>
      </c>
      <c r="F604" s="86" t="s">
        <v>139</v>
      </c>
      <c r="G604" s="79">
        <v>100</v>
      </c>
    </row>
    <row r="605" spans="1:7" ht="47.25" x14ac:dyDescent="0.25">
      <c r="A605" s="96" t="s">
        <v>198</v>
      </c>
      <c r="B605" s="97">
        <v>918</v>
      </c>
      <c r="C605" s="98">
        <v>4</v>
      </c>
      <c r="D605" s="98">
        <v>12</v>
      </c>
      <c r="E605" s="85" t="s">
        <v>199</v>
      </c>
      <c r="F605" s="86" t="s">
        <v>139</v>
      </c>
      <c r="G605" s="79">
        <v>100</v>
      </c>
    </row>
    <row r="606" spans="1:7" ht="47.25" x14ac:dyDescent="0.25">
      <c r="A606" s="96" t="s">
        <v>653</v>
      </c>
      <c r="B606" s="97">
        <v>918</v>
      </c>
      <c r="C606" s="98">
        <v>4</v>
      </c>
      <c r="D606" s="98">
        <v>12</v>
      </c>
      <c r="E606" s="85" t="s">
        <v>654</v>
      </c>
      <c r="F606" s="86" t="s">
        <v>139</v>
      </c>
      <c r="G606" s="79">
        <v>100</v>
      </c>
    </row>
    <row r="607" spans="1:7" ht="31.5" x14ac:dyDescent="0.25">
      <c r="A607" s="96" t="s">
        <v>655</v>
      </c>
      <c r="B607" s="97">
        <v>918</v>
      </c>
      <c r="C607" s="98">
        <v>4</v>
      </c>
      <c r="D607" s="98">
        <v>12</v>
      </c>
      <c r="E607" s="85" t="s">
        <v>656</v>
      </c>
      <c r="F607" s="86" t="s">
        <v>139</v>
      </c>
      <c r="G607" s="79">
        <v>100</v>
      </c>
    </row>
    <row r="608" spans="1:7" ht="31.5" x14ac:dyDescent="0.25">
      <c r="A608" s="96" t="s">
        <v>657</v>
      </c>
      <c r="B608" s="97">
        <v>918</v>
      </c>
      <c r="C608" s="98">
        <v>4</v>
      </c>
      <c r="D608" s="98">
        <v>12</v>
      </c>
      <c r="E608" s="85" t="s">
        <v>658</v>
      </c>
      <c r="F608" s="86" t="s">
        <v>139</v>
      </c>
      <c r="G608" s="79">
        <v>100</v>
      </c>
    </row>
    <row r="609" spans="1:7" ht="31.5" x14ac:dyDescent="0.25">
      <c r="A609" s="96" t="s">
        <v>156</v>
      </c>
      <c r="B609" s="97">
        <v>918</v>
      </c>
      <c r="C609" s="98">
        <v>4</v>
      </c>
      <c r="D609" s="98">
        <v>12</v>
      </c>
      <c r="E609" s="85" t="s">
        <v>658</v>
      </c>
      <c r="F609" s="86" t="s">
        <v>157</v>
      </c>
      <c r="G609" s="79">
        <v>100</v>
      </c>
    </row>
    <row r="610" spans="1:7" x14ac:dyDescent="0.25">
      <c r="A610" s="96" t="s">
        <v>410</v>
      </c>
      <c r="B610" s="97">
        <v>918</v>
      </c>
      <c r="C610" s="98">
        <v>5</v>
      </c>
      <c r="D610" s="98">
        <v>0</v>
      </c>
      <c r="E610" s="85" t="s">
        <v>139</v>
      </c>
      <c r="F610" s="86" t="s">
        <v>139</v>
      </c>
      <c r="G610" s="79">
        <v>9800</v>
      </c>
    </row>
    <row r="611" spans="1:7" ht="19.5" customHeight="1" x14ac:dyDescent="0.25">
      <c r="A611" s="96" t="s">
        <v>659</v>
      </c>
      <c r="B611" s="97">
        <v>918</v>
      </c>
      <c r="C611" s="98">
        <v>5</v>
      </c>
      <c r="D611" s="98">
        <v>5</v>
      </c>
      <c r="E611" s="85" t="s">
        <v>139</v>
      </c>
      <c r="F611" s="86" t="s">
        <v>139</v>
      </c>
      <c r="G611" s="79">
        <v>9800</v>
      </c>
    </row>
    <row r="612" spans="1:7" ht="47.25" x14ac:dyDescent="0.25">
      <c r="A612" s="96" t="s">
        <v>198</v>
      </c>
      <c r="B612" s="97">
        <v>918</v>
      </c>
      <c r="C612" s="98">
        <v>5</v>
      </c>
      <c r="D612" s="98">
        <v>5</v>
      </c>
      <c r="E612" s="85" t="s">
        <v>199</v>
      </c>
      <c r="F612" s="86" t="s">
        <v>139</v>
      </c>
      <c r="G612" s="79">
        <v>9651.7999999999993</v>
      </c>
    </row>
    <row r="613" spans="1:7" ht="47.25" x14ac:dyDescent="0.25">
      <c r="A613" s="96" t="s">
        <v>660</v>
      </c>
      <c r="B613" s="97">
        <v>918</v>
      </c>
      <c r="C613" s="98">
        <v>5</v>
      </c>
      <c r="D613" s="98">
        <v>5</v>
      </c>
      <c r="E613" s="85" t="s">
        <v>661</v>
      </c>
      <c r="F613" s="86" t="s">
        <v>139</v>
      </c>
      <c r="G613" s="79">
        <v>9651.7999999999993</v>
      </c>
    </row>
    <row r="614" spans="1:7" ht="31.5" x14ac:dyDescent="0.25">
      <c r="A614" s="96" t="s">
        <v>662</v>
      </c>
      <c r="B614" s="97">
        <v>918</v>
      </c>
      <c r="C614" s="98">
        <v>5</v>
      </c>
      <c r="D614" s="98">
        <v>5</v>
      </c>
      <c r="E614" s="85" t="s">
        <v>663</v>
      </c>
      <c r="F614" s="86" t="s">
        <v>139</v>
      </c>
      <c r="G614" s="79">
        <v>8467.4</v>
      </c>
    </row>
    <row r="615" spans="1:7" ht="31.5" x14ac:dyDescent="0.25">
      <c r="A615" s="96" t="s">
        <v>309</v>
      </c>
      <c r="B615" s="97">
        <v>918</v>
      </c>
      <c r="C615" s="98">
        <v>5</v>
      </c>
      <c r="D615" s="98">
        <v>5</v>
      </c>
      <c r="E615" s="85" t="s">
        <v>664</v>
      </c>
      <c r="F615" s="86" t="s">
        <v>139</v>
      </c>
      <c r="G615" s="79">
        <v>5848.1</v>
      </c>
    </row>
    <row r="616" spans="1:7" ht="63" x14ac:dyDescent="0.25">
      <c r="A616" s="96" t="s">
        <v>154</v>
      </c>
      <c r="B616" s="97">
        <v>918</v>
      </c>
      <c r="C616" s="98">
        <v>5</v>
      </c>
      <c r="D616" s="98">
        <v>5</v>
      </c>
      <c r="E616" s="85" t="s">
        <v>664</v>
      </c>
      <c r="F616" s="86" t="s">
        <v>155</v>
      </c>
      <c r="G616" s="79">
        <v>5701</v>
      </c>
    </row>
    <row r="617" spans="1:7" ht="31.5" x14ac:dyDescent="0.25">
      <c r="A617" s="96" t="s">
        <v>156</v>
      </c>
      <c r="B617" s="97">
        <v>918</v>
      </c>
      <c r="C617" s="98">
        <v>5</v>
      </c>
      <c r="D617" s="98">
        <v>5</v>
      </c>
      <c r="E617" s="85" t="s">
        <v>664</v>
      </c>
      <c r="F617" s="86" t="s">
        <v>157</v>
      </c>
      <c r="G617" s="79">
        <v>146.30000000000001</v>
      </c>
    </row>
    <row r="618" spans="1:7" x14ac:dyDescent="0.25">
      <c r="A618" s="96" t="s">
        <v>179</v>
      </c>
      <c r="B618" s="97">
        <v>918</v>
      </c>
      <c r="C618" s="98">
        <v>5</v>
      </c>
      <c r="D618" s="98">
        <v>5</v>
      </c>
      <c r="E618" s="85" t="s">
        <v>664</v>
      </c>
      <c r="F618" s="86" t="s">
        <v>180</v>
      </c>
      <c r="G618" s="79">
        <v>0.8</v>
      </c>
    </row>
    <row r="619" spans="1:7" ht="141" customHeight="1" x14ac:dyDescent="0.25">
      <c r="A619" s="96" t="s">
        <v>158</v>
      </c>
      <c r="B619" s="97">
        <v>918</v>
      </c>
      <c r="C619" s="98">
        <v>5</v>
      </c>
      <c r="D619" s="98">
        <v>5</v>
      </c>
      <c r="E619" s="85" t="s">
        <v>665</v>
      </c>
      <c r="F619" s="86" t="s">
        <v>139</v>
      </c>
      <c r="G619" s="79">
        <v>2619.3000000000002</v>
      </c>
    </row>
    <row r="620" spans="1:7" ht="63" x14ac:dyDescent="0.25">
      <c r="A620" s="96" t="s">
        <v>154</v>
      </c>
      <c r="B620" s="97">
        <v>918</v>
      </c>
      <c r="C620" s="98">
        <v>5</v>
      </c>
      <c r="D620" s="98">
        <v>5</v>
      </c>
      <c r="E620" s="85" t="s">
        <v>665</v>
      </c>
      <c r="F620" s="86" t="s">
        <v>155</v>
      </c>
      <c r="G620" s="79">
        <v>2619.3000000000002</v>
      </c>
    </row>
    <row r="621" spans="1:7" ht="31.5" x14ac:dyDescent="0.25">
      <c r="A621" s="96" t="s">
        <v>666</v>
      </c>
      <c r="B621" s="97">
        <v>918</v>
      </c>
      <c r="C621" s="98">
        <v>5</v>
      </c>
      <c r="D621" s="98">
        <v>5</v>
      </c>
      <c r="E621" s="85" t="s">
        <v>667</v>
      </c>
      <c r="F621" s="86" t="s">
        <v>139</v>
      </c>
      <c r="G621" s="79">
        <v>1184.4000000000001</v>
      </c>
    </row>
    <row r="622" spans="1:7" ht="47.25" x14ac:dyDescent="0.25">
      <c r="A622" s="96" t="s">
        <v>668</v>
      </c>
      <c r="B622" s="97">
        <v>918</v>
      </c>
      <c r="C622" s="98">
        <v>5</v>
      </c>
      <c r="D622" s="98">
        <v>5</v>
      </c>
      <c r="E622" s="85" t="s">
        <v>669</v>
      </c>
      <c r="F622" s="86" t="s">
        <v>139</v>
      </c>
      <c r="G622" s="79">
        <v>1184.4000000000001</v>
      </c>
    </row>
    <row r="623" spans="1:7" ht="63" x14ac:dyDescent="0.25">
      <c r="A623" s="96" t="s">
        <v>154</v>
      </c>
      <c r="B623" s="97">
        <v>918</v>
      </c>
      <c r="C623" s="98">
        <v>5</v>
      </c>
      <c r="D623" s="98">
        <v>5</v>
      </c>
      <c r="E623" s="85" t="s">
        <v>669</v>
      </c>
      <c r="F623" s="86" t="s">
        <v>155</v>
      </c>
      <c r="G623" s="79">
        <v>1128</v>
      </c>
    </row>
    <row r="624" spans="1:7" ht="31.5" x14ac:dyDescent="0.25">
      <c r="A624" s="96" t="s">
        <v>156</v>
      </c>
      <c r="B624" s="97">
        <v>918</v>
      </c>
      <c r="C624" s="98">
        <v>5</v>
      </c>
      <c r="D624" s="98">
        <v>5</v>
      </c>
      <c r="E624" s="85" t="s">
        <v>669</v>
      </c>
      <c r="F624" s="86" t="s">
        <v>157</v>
      </c>
      <c r="G624" s="79">
        <v>56.4</v>
      </c>
    </row>
    <row r="625" spans="1:7" ht="47.25" x14ac:dyDescent="0.25">
      <c r="A625" s="96" t="s">
        <v>316</v>
      </c>
      <c r="B625" s="97">
        <v>918</v>
      </c>
      <c r="C625" s="98">
        <v>5</v>
      </c>
      <c r="D625" s="98">
        <v>5</v>
      </c>
      <c r="E625" s="85" t="s">
        <v>317</v>
      </c>
      <c r="F625" s="86" t="s">
        <v>139</v>
      </c>
      <c r="G625" s="79">
        <v>148.19999999999999</v>
      </c>
    </row>
    <row r="626" spans="1:7" ht="47.25" x14ac:dyDescent="0.25">
      <c r="A626" s="96" t="s">
        <v>318</v>
      </c>
      <c r="B626" s="97">
        <v>918</v>
      </c>
      <c r="C626" s="98">
        <v>5</v>
      </c>
      <c r="D626" s="98">
        <v>5</v>
      </c>
      <c r="E626" s="85" t="s">
        <v>319</v>
      </c>
      <c r="F626" s="86" t="s">
        <v>139</v>
      </c>
      <c r="G626" s="79">
        <v>148.19999999999999</v>
      </c>
    </row>
    <row r="627" spans="1:7" ht="47.25" x14ac:dyDescent="0.25">
      <c r="A627" s="96" t="s">
        <v>320</v>
      </c>
      <c r="B627" s="97">
        <v>918</v>
      </c>
      <c r="C627" s="98">
        <v>5</v>
      </c>
      <c r="D627" s="98">
        <v>5</v>
      </c>
      <c r="E627" s="85" t="s">
        <v>321</v>
      </c>
      <c r="F627" s="86" t="s">
        <v>139</v>
      </c>
      <c r="G627" s="79">
        <v>148.19999999999999</v>
      </c>
    </row>
    <row r="628" spans="1:7" ht="47.25" x14ac:dyDescent="0.25">
      <c r="A628" s="96" t="s">
        <v>670</v>
      </c>
      <c r="B628" s="97">
        <v>918</v>
      </c>
      <c r="C628" s="98">
        <v>5</v>
      </c>
      <c r="D628" s="98">
        <v>5</v>
      </c>
      <c r="E628" s="85" t="s">
        <v>671</v>
      </c>
      <c r="F628" s="86" t="s">
        <v>139</v>
      </c>
      <c r="G628" s="79">
        <v>148.19999999999999</v>
      </c>
    </row>
    <row r="629" spans="1:7" ht="31.5" x14ac:dyDescent="0.25">
      <c r="A629" s="96" t="s">
        <v>672</v>
      </c>
      <c r="B629" s="97">
        <v>918</v>
      </c>
      <c r="C629" s="98">
        <v>5</v>
      </c>
      <c r="D629" s="98">
        <v>5</v>
      </c>
      <c r="E629" s="85" t="s">
        <v>671</v>
      </c>
      <c r="F629" s="86" t="s">
        <v>673</v>
      </c>
      <c r="G629" s="79">
        <v>148.19999999999999</v>
      </c>
    </row>
    <row r="630" spans="1:7" x14ac:dyDescent="0.25">
      <c r="A630" s="96" t="s">
        <v>140</v>
      </c>
      <c r="B630" s="97">
        <v>918</v>
      </c>
      <c r="C630" s="98">
        <v>7</v>
      </c>
      <c r="D630" s="98">
        <v>0</v>
      </c>
      <c r="E630" s="85" t="s">
        <v>139</v>
      </c>
      <c r="F630" s="86" t="s">
        <v>139</v>
      </c>
      <c r="G630" s="79">
        <v>38</v>
      </c>
    </row>
    <row r="631" spans="1:7" ht="31.5" x14ac:dyDescent="0.25">
      <c r="A631" s="96" t="s">
        <v>168</v>
      </c>
      <c r="B631" s="97">
        <v>918</v>
      </c>
      <c r="C631" s="98">
        <v>7</v>
      </c>
      <c r="D631" s="98">
        <v>5</v>
      </c>
      <c r="E631" s="85" t="s">
        <v>139</v>
      </c>
      <c r="F631" s="86" t="s">
        <v>139</v>
      </c>
      <c r="G631" s="79">
        <v>38</v>
      </c>
    </row>
    <row r="632" spans="1:7" ht="47.25" x14ac:dyDescent="0.25">
      <c r="A632" s="96" t="s">
        <v>316</v>
      </c>
      <c r="B632" s="97">
        <v>918</v>
      </c>
      <c r="C632" s="98">
        <v>7</v>
      </c>
      <c r="D632" s="98">
        <v>5</v>
      </c>
      <c r="E632" s="85" t="s">
        <v>317</v>
      </c>
      <c r="F632" s="86" t="s">
        <v>139</v>
      </c>
      <c r="G632" s="79">
        <v>38</v>
      </c>
    </row>
    <row r="633" spans="1:7" ht="31.5" x14ac:dyDescent="0.25">
      <c r="A633" s="96" t="s">
        <v>503</v>
      </c>
      <c r="B633" s="97">
        <v>918</v>
      </c>
      <c r="C633" s="98">
        <v>7</v>
      </c>
      <c r="D633" s="98">
        <v>5</v>
      </c>
      <c r="E633" s="85" t="s">
        <v>504</v>
      </c>
      <c r="F633" s="86" t="s">
        <v>139</v>
      </c>
      <c r="G633" s="79">
        <v>38</v>
      </c>
    </row>
    <row r="634" spans="1:7" ht="46.5" customHeight="1" x14ac:dyDescent="0.25">
      <c r="A634" s="96" t="s">
        <v>646</v>
      </c>
      <c r="B634" s="97">
        <v>918</v>
      </c>
      <c r="C634" s="98">
        <v>7</v>
      </c>
      <c r="D634" s="98">
        <v>5</v>
      </c>
      <c r="E634" s="85" t="s">
        <v>647</v>
      </c>
      <c r="F634" s="86" t="s">
        <v>139</v>
      </c>
      <c r="G634" s="79">
        <v>38</v>
      </c>
    </row>
    <row r="635" spans="1:7" ht="31.5" x14ac:dyDescent="0.25">
      <c r="A635" s="96" t="s">
        <v>171</v>
      </c>
      <c r="B635" s="97">
        <v>918</v>
      </c>
      <c r="C635" s="98">
        <v>7</v>
      </c>
      <c r="D635" s="98">
        <v>5</v>
      </c>
      <c r="E635" s="85" t="s">
        <v>680</v>
      </c>
      <c r="F635" s="86" t="s">
        <v>139</v>
      </c>
      <c r="G635" s="79">
        <v>38</v>
      </c>
    </row>
    <row r="636" spans="1:7" ht="31.5" x14ac:dyDescent="0.25">
      <c r="A636" s="96" t="s">
        <v>156</v>
      </c>
      <c r="B636" s="97">
        <v>918</v>
      </c>
      <c r="C636" s="98">
        <v>7</v>
      </c>
      <c r="D636" s="98">
        <v>5</v>
      </c>
      <c r="E636" s="85" t="s">
        <v>680</v>
      </c>
      <c r="F636" s="86" t="s">
        <v>157</v>
      </c>
      <c r="G636" s="79">
        <v>38</v>
      </c>
    </row>
    <row r="637" spans="1:7" x14ac:dyDescent="0.25">
      <c r="A637" s="96" t="s">
        <v>324</v>
      </c>
      <c r="B637" s="97">
        <v>918</v>
      </c>
      <c r="C637" s="98">
        <v>10</v>
      </c>
      <c r="D637" s="98">
        <v>0</v>
      </c>
      <c r="E637" s="85" t="s">
        <v>139</v>
      </c>
      <c r="F637" s="86" t="s">
        <v>139</v>
      </c>
      <c r="G637" s="79">
        <v>9180</v>
      </c>
    </row>
    <row r="638" spans="1:7" x14ac:dyDescent="0.25">
      <c r="A638" s="96" t="s">
        <v>593</v>
      </c>
      <c r="B638" s="97">
        <v>918</v>
      </c>
      <c r="C638" s="98">
        <v>10</v>
      </c>
      <c r="D638" s="98">
        <v>3</v>
      </c>
      <c r="E638" s="85" t="s">
        <v>139</v>
      </c>
      <c r="F638" s="86" t="s">
        <v>139</v>
      </c>
      <c r="G638" s="79">
        <v>9180</v>
      </c>
    </row>
    <row r="639" spans="1:7" ht="47.25" x14ac:dyDescent="0.25">
      <c r="A639" s="96" t="s">
        <v>198</v>
      </c>
      <c r="B639" s="97">
        <v>918</v>
      </c>
      <c r="C639" s="98">
        <v>10</v>
      </c>
      <c r="D639" s="98">
        <v>3</v>
      </c>
      <c r="E639" s="85" t="s">
        <v>199</v>
      </c>
      <c r="F639" s="86" t="s">
        <v>139</v>
      </c>
      <c r="G639" s="79">
        <v>9180</v>
      </c>
    </row>
    <row r="640" spans="1:7" ht="47.25" x14ac:dyDescent="0.25">
      <c r="A640" s="96" t="s">
        <v>660</v>
      </c>
      <c r="B640" s="97">
        <v>918</v>
      </c>
      <c r="C640" s="98">
        <v>10</v>
      </c>
      <c r="D640" s="98">
        <v>3</v>
      </c>
      <c r="E640" s="85" t="s">
        <v>661</v>
      </c>
      <c r="F640" s="86" t="s">
        <v>139</v>
      </c>
      <c r="G640" s="79">
        <v>9180</v>
      </c>
    </row>
    <row r="641" spans="1:7" ht="31.5" x14ac:dyDescent="0.25">
      <c r="A641" s="96" t="s">
        <v>666</v>
      </c>
      <c r="B641" s="97">
        <v>918</v>
      </c>
      <c r="C641" s="98">
        <v>10</v>
      </c>
      <c r="D641" s="98">
        <v>3</v>
      </c>
      <c r="E641" s="85" t="s">
        <v>667</v>
      </c>
      <c r="F641" s="86" t="s">
        <v>139</v>
      </c>
      <c r="G641" s="79">
        <v>9180</v>
      </c>
    </row>
    <row r="642" spans="1:7" ht="47.25" x14ac:dyDescent="0.25">
      <c r="A642" s="96" t="s">
        <v>668</v>
      </c>
      <c r="B642" s="97">
        <v>918</v>
      </c>
      <c r="C642" s="98">
        <v>10</v>
      </c>
      <c r="D642" s="98">
        <v>3</v>
      </c>
      <c r="E642" s="85" t="s">
        <v>669</v>
      </c>
      <c r="F642" s="86" t="s">
        <v>139</v>
      </c>
      <c r="G642" s="79">
        <v>9180</v>
      </c>
    </row>
    <row r="643" spans="1:7" ht="31.5" x14ac:dyDescent="0.25">
      <c r="A643" s="96" t="s">
        <v>156</v>
      </c>
      <c r="B643" s="97">
        <v>918</v>
      </c>
      <c r="C643" s="98">
        <v>10</v>
      </c>
      <c r="D643" s="98">
        <v>3</v>
      </c>
      <c r="E643" s="85" t="s">
        <v>669</v>
      </c>
      <c r="F643" s="86" t="s">
        <v>157</v>
      </c>
      <c r="G643" s="79">
        <v>230</v>
      </c>
    </row>
    <row r="644" spans="1:7" x14ac:dyDescent="0.25">
      <c r="A644" s="96" t="s">
        <v>150</v>
      </c>
      <c r="B644" s="97">
        <v>918</v>
      </c>
      <c r="C644" s="98">
        <v>10</v>
      </c>
      <c r="D644" s="98">
        <v>3</v>
      </c>
      <c r="E644" s="85" t="s">
        <v>669</v>
      </c>
      <c r="F644" s="86" t="s">
        <v>151</v>
      </c>
      <c r="G644" s="79">
        <v>8950</v>
      </c>
    </row>
    <row r="645" spans="1:7" s="75" customFormat="1" x14ac:dyDescent="0.25">
      <c r="A645" s="99" t="s">
        <v>683</v>
      </c>
      <c r="B645" s="100">
        <v>923</v>
      </c>
      <c r="C645" s="101">
        <v>0</v>
      </c>
      <c r="D645" s="101">
        <v>0</v>
      </c>
      <c r="E645" s="89" t="s">
        <v>139</v>
      </c>
      <c r="F645" s="90" t="s">
        <v>139</v>
      </c>
      <c r="G645" s="77">
        <v>3505.2</v>
      </c>
    </row>
    <row r="646" spans="1:7" x14ac:dyDescent="0.25">
      <c r="A646" s="96" t="s">
        <v>329</v>
      </c>
      <c r="B646" s="97">
        <v>923</v>
      </c>
      <c r="C646" s="98">
        <v>1</v>
      </c>
      <c r="D646" s="98">
        <v>0</v>
      </c>
      <c r="E646" s="85" t="s">
        <v>139</v>
      </c>
      <c r="F646" s="86" t="s">
        <v>139</v>
      </c>
      <c r="G646" s="79">
        <v>3495.2</v>
      </c>
    </row>
    <row r="647" spans="1:7" ht="47.25" x14ac:dyDescent="0.25">
      <c r="A647" s="96" t="s">
        <v>330</v>
      </c>
      <c r="B647" s="97">
        <v>923</v>
      </c>
      <c r="C647" s="98">
        <v>1</v>
      </c>
      <c r="D647" s="98">
        <v>6</v>
      </c>
      <c r="E647" s="85" t="s">
        <v>139</v>
      </c>
      <c r="F647" s="86" t="s">
        <v>139</v>
      </c>
      <c r="G647" s="79">
        <v>3495.2</v>
      </c>
    </row>
    <row r="648" spans="1:7" x14ac:dyDescent="0.25">
      <c r="A648" s="96" t="s">
        <v>341</v>
      </c>
      <c r="B648" s="97">
        <v>923</v>
      </c>
      <c r="C648" s="98">
        <v>1</v>
      </c>
      <c r="D648" s="98">
        <v>6</v>
      </c>
      <c r="E648" s="85" t="s">
        <v>342</v>
      </c>
      <c r="F648" s="86" t="s">
        <v>139</v>
      </c>
      <c r="G648" s="79">
        <v>3495.2</v>
      </c>
    </row>
    <row r="649" spans="1:7" ht="31.5" x14ac:dyDescent="0.25">
      <c r="A649" s="96" t="s">
        <v>684</v>
      </c>
      <c r="B649" s="97">
        <v>923</v>
      </c>
      <c r="C649" s="98">
        <v>1</v>
      </c>
      <c r="D649" s="98">
        <v>6</v>
      </c>
      <c r="E649" s="85" t="s">
        <v>685</v>
      </c>
      <c r="F649" s="86" t="s">
        <v>139</v>
      </c>
      <c r="G649" s="79">
        <v>3495.2</v>
      </c>
    </row>
    <row r="650" spans="1:7" ht="31.5" x14ac:dyDescent="0.25">
      <c r="A650" s="96" t="s">
        <v>686</v>
      </c>
      <c r="B650" s="97">
        <v>923</v>
      </c>
      <c r="C650" s="98">
        <v>1</v>
      </c>
      <c r="D650" s="98">
        <v>6</v>
      </c>
      <c r="E650" s="85" t="s">
        <v>687</v>
      </c>
      <c r="F650" s="86" t="s">
        <v>139</v>
      </c>
      <c r="G650" s="79">
        <v>1730.8</v>
      </c>
    </row>
    <row r="651" spans="1:7" x14ac:dyDescent="0.25">
      <c r="A651" s="96" t="s">
        <v>219</v>
      </c>
      <c r="B651" s="97">
        <v>923</v>
      </c>
      <c r="C651" s="98">
        <v>1</v>
      </c>
      <c r="D651" s="98">
        <v>6</v>
      </c>
      <c r="E651" s="85" t="s">
        <v>688</v>
      </c>
      <c r="F651" s="86" t="s">
        <v>139</v>
      </c>
      <c r="G651" s="79">
        <v>1183.7</v>
      </c>
    </row>
    <row r="652" spans="1:7" ht="63" x14ac:dyDescent="0.25">
      <c r="A652" s="96" t="s">
        <v>154</v>
      </c>
      <c r="B652" s="97">
        <v>923</v>
      </c>
      <c r="C652" s="98">
        <v>1</v>
      </c>
      <c r="D652" s="98">
        <v>6</v>
      </c>
      <c r="E652" s="85" t="s">
        <v>688</v>
      </c>
      <c r="F652" s="86" t="s">
        <v>155</v>
      </c>
      <c r="G652" s="79">
        <v>1178.2</v>
      </c>
    </row>
    <row r="653" spans="1:7" ht="31.5" x14ac:dyDescent="0.25">
      <c r="A653" s="96" t="s">
        <v>156</v>
      </c>
      <c r="B653" s="97">
        <v>923</v>
      </c>
      <c r="C653" s="98">
        <v>1</v>
      </c>
      <c r="D653" s="98">
        <v>6</v>
      </c>
      <c r="E653" s="85" t="s">
        <v>688</v>
      </c>
      <c r="F653" s="86" t="s">
        <v>157</v>
      </c>
      <c r="G653" s="79">
        <v>5.5</v>
      </c>
    </row>
    <row r="654" spans="1:7" ht="141" customHeight="1" x14ac:dyDescent="0.25">
      <c r="A654" s="96" t="s">
        <v>158</v>
      </c>
      <c r="B654" s="97">
        <v>923</v>
      </c>
      <c r="C654" s="98">
        <v>1</v>
      </c>
      <c r="D654" s="98">
        <v>6</v>
      </c>
      <c r="E654" s="85" t="s">
        <v>689</v>
      </c>
      <c r="F654" s="86" t="s">
        <v>139</v>
      </c>
      <c r="G654" s="79">
        <v>547.1</v>
      </c>
    </row>
    <row r="655" spans="1:7" ht="63" x14ac:dyDescent="0.25">
      <c r="A655" s="96" t="s">
        <v>154</v>
      </c>
      <c r="B655" s="97">
        <v>923</v>
      </c>
      <c r="C655" s="98">
        <v>1</v>
      </c>
      <c r="D655" s="98">
        <v>6</v>
      </c>
      <c r="E655" s="85" t="s">
        <v>689</v>
      </c>
      <c r="F655" s="86" t="s">
        <v>155</v>
      </c>
      <c r="G655" s="79">
        <v>547.1</v>
      </c>
    </row>
    <row r="656" spans="1:7" ht="31.5" x14ac:dyDescent="0.25">
      <c r="A656" s="96" t="s">
        <v>690</v>
      </c>
      <c r="B656" s="97">
        <v>923</v>
      </c>
      <c r="C656" s="98">
        <v>1</v>
      </c>
      <c r="D656" s="98">
        <v>6</v>
      </c>
      <c r="E656" s="85" t="s">
        <v>691</v>
      </c>
      <c r="F656" s="86" t="s">
        <v>139</v>
      </c>
      <c r="G656" s="79">
        <v>1764.4</v>
      </c>
    </row>
    <row r="657" spans="1:7" x14ac:dyDescent="0.25">
      <c r="A657" s="96" t="s">
        <v>219</v>
      </c>
      <c r="B657" s="97">
        <v>923</v>
      </c>
      <c r="C657" s="98">
        <v>1</v>
      </c>
      <c r="D657" s="98">
        <v>6</v>
      </c>
      <c r="E657" s="85" t="s">
        <v>692</v>
      </c>
      <c r="F657" s="86" t="s">
        <v>139</v>
      </c>
      <c r="G657" s="79">
        <v>1371</v>
      </c>
    </row>
    <row r="658" spans="1:7" ht="63" x14ac:dyDescent="0.25">
      <c r="A658" s="96" t="s">
        <v>154</v>
      </c>
      <c r="B658" s="97">
        <v>923</v>
      </c>
      <c r="C658" s="98">
        <v>1</v>
      </c>
      <c r="D658" s="98">
        <v>6</v>
      </c>
      <c r="E658" s="85" t="s">
        <v>692</v>
      </c>
      <c r="F658" s="86" t="s">
        <v>155</v>
      </c>
      <c r="G658" s="79">
        <v>1312.5</v>
      </c>
    </row>
    <row r="659" spans="1:7" ht="31.5" x14ac:dyDescent="0.25">
      <c r="A659" s="96" t="s">
        <v>156</v>
      </c>
      <c r="B659" s="97">
        <v>923</v>
      </c>
      <c r="C659" s="98">
        <v>1</v>
      </c>
      <c r="D659" s="98">
        <v>6</v>
      </c>
      <c r="E659" s="85" t="s">
        <v>692</v>
      </c>
      <c r="F659" s="86" t="s">
        <v>157</v>
      </c>
      <c r="G659" s="79">
        <v>58.5</v>
      </c>
    </row>
    <row r="660" spans="1:7" ht="141" customHeight="1" x14ac:dyDescent="0.25">
      <c r="A660" s="96" t="s">
        <v>158</v>
      </c>
      <c r="B660" s="97">
        <v>923</v>
      </c>
      <c r="C660" s="98">
        <v>1</v>
      </c>
      <c r="D660" s="98">
        <v>6</v>
      </c>
      <c r="E660" s="85" t="s">
        <v>693</v>
      </c>
      <c r="F660" s="86" t="s">
        <v>139</v>
      </c>
      <c r="G660" s="79">
        <v>393.4</v>
      </c>
    </row>
    <row r="661" spans="1:7" ht="63" x14ac:dyDescent="0.25">
      <c r="A661" s="96" t="s">
        <v>154</v>
      </c>
      <c r="B661" s="97">
        <v>923</v>
      </c>
      <c r="C661" s="98">
        <v>1</v>
      </c>
      <c r="D661" s="98">
        <v>6</v>
      </c>
      <c r="E661" s="85" t="s">
        <v>693</v>
      </c>
      <c r="F661" s="86" t="s">
        <v>155</v>
      </c>
      <c r="G661" s="79">
        <v>393.4</v>
      </c>
    </row>
    <row r="662" spans="1:7" x14ac:dyDescent="0.25">
      <c r="A662" s="96" t="s">
        <v>140</v>
      </c>
      <c r="B662" s="97">
        <v>923</v>
      </c>
      <c r="C662" s="98">
        <v>7</v>
      </c>
      <c r="D662" s="98">
        <v>0</v>
      </c>
      <c r="E662" s="85" t="s">
        <v>139</v>
      </c>
      <c r="F662" s="86" t="s">
        <v>139</v>
      </c>
      <c r="G662" s="79">
        <v>10</v>
      </c>
    </row>
    <row r="663" spans="1:7" ht="31.5" x14ac:dyDescent="0.25">
      <c r="A663" s="96" t="s">
        <v>168</v>
      </c>
      <c r="B663" s="97">
        <v>923</v>
      </c>
      <c r="C663" s="98">
        <v>7</v>
      </c>
      <c r="D663" s="98">
        <v>5</v>
      </c>
      <c r="E663" s="85" t="s">
        <v>139</v>
      </c>
      <c r="F663" s="86" t="s">
        <v>139</v>
      </c>
      <c r="G663" s="79">
        <v>10</v>
      </c>
    </row>
    <row r="664" spans="1:7" x14ac:dyDescent="0.25">
      <c r="A664" s="96" t="s">
        <v>341</v>
      </c>
      <c r="B664" s="97">
        <v>923</v>
      </c>
      <c r="C664" s="98">
        <v>7</v>
      </c>
      <c r="D664" s="98">
        <v>5</v>
      </c>
      <c r="E664" s="85" t="s">
        <v>342</v>
      </c>
      <c r="F664" s="86" t="s">
        <v>139</v>
      </c>
      <c r="G664" s="79">
        <v>10</v>
      </c>
    </row>
    <row r="665" spans="1:7" ht="31.5" x14ac:dyDescent="0.25">
      <c r="A665" s="96" t="s">
        <v>684</v>
      </c>
      <c r="B665" s="97">
        <v>923</v>
      </c>
      <c r="C665" s="98">
        <v>7</v>
      </c>
      <c r="D665" s="98">
        <v>5</v>
      </c>
      <c r="E665" s="85" t="s">
        <v>685</v>
      </c>
      <c r="F665" s="86" t="s">
        <v>139</v>
      </c>
      <c r="G665" s="79">
        <v>10</v>
      </c>
    </row>
    <row r="666" spans="1:7" ht="31.5" x14ac:dyDescent="0.25">
      <c r="A666" s="96" t="s">
        <v>690</v>
      </c>
      <c r="B666" s="97">
        <v>923</v>
      </c>
      <c r="C666" s="98">
        <v>7</v>
      </c>
      <c r="D666" s="98">
        <v>5</v>
      </c>
      <c r="E666" s="85" t="s">
        <v>691</v>
      </c>
      <c r="F666" s="86" t="s">
        <v>139</v>
      </c>
      <c r="G666" s="79">
        <v>10</v>
      </c>
    </row>
    <row r="667" spans="1:7" ht="31.5" x14ac:dyDescent="0.25">
      <c r="A667" s="96" t="s">
        <v>171</v>
      </c>
      <c r="B667" s="97">
        <v>923</v>
      </c>
      <c r="C667" s="98">
        <v>7</v>
      </c>
      <c r="D667" s="98">
        <v>5</v>
      </c>
      <c r="E667" s="85" t="s">
        <v>694</v>
      </c>
      <c r="F667" s="86" t="s">
        <v>139</v>
      </c>
      <c r="G667" s="79">
        <v>10</v>
      </c>
    </row>
    <row r="668" spans="1:7" ht="31.5" x14ac:dyDescent="0.25">
      <c r="A668" s="96" t="s">
        <v>156</v>
      </c>
      <c r="B668" s="97">
        <v>923</v>
      </c>
      <c r="C668" s="98">
        <v>7</v>
      </c>
      <c r="D668" s="98">
        <v>5</v>
      </c>
      <c r="E668" s="85" t="s">
        <v>694</v>
      </c>
      <c r="F668" s="86" t="s">
        <v>157</v>
      </c>
      <c r="G668" s="79">
        <v>10</v>
      </c>
    </row>
    <row r="669" spans="1:7" x14ac:dyDescent="0.25">
      <c r="A669" s="208" t="s">
        <v>701</v>
      </c>
      <c r="B669" s="209"/>
      <c r="C669" s="209"/>
      <c r="D669" s="209"/>
      <c r="E669" s="209"/>
      <c r="F669" s="210"/>
      <c r="G669" s="77">
        <f>1281504.7-10000</f>
        <v>1271504.7</v>
      </c>
    </row>
    <row r="670" spans="1:7" ht="25.5" customHeight="1" x14ac:dyDescent="0.25">
      <c r="A670" s="83"/>
      <c r="B670" s="88"/>
      <c r="C670" s="88"/>
      <c r="D670" s="88"/>
      <c r="E670" s="82"/>
      <c r="F670" s="82"/>
      <c r="G670" s="69"/>
    </row>
    <row r="671" spans="1:7" x14ac:dyDescent="0.25">
      <c r="A671" s="93" t="s">
        <v>2</v>
      </c>
      <c r="B671" s="82"/>
      <c r="C671" s="82"/>
      <c r="D671" s="82"/>
      <c r="E671" s="82"/>
      <c r="F671" s="211" t="s">
        <v>0</v>
      </c>
      <c r="G671" s="211"/>
    </row>
  </sheetData>
  <autoFilter ref="A18:I669" xr:uid="{00000000-0009-0000-0000-000006000000}"/>
  <mergeCells count="6">
    <mergeCell ref="A14:G14"/>
    <mergeCell ref="F671:G671"/>
    <mergeCell ref="A16:A17"/>
    <mergeCell ref="B16:F16"/>
    <mergeCell ref="G16:G17"/>
    <mergeCell ref="A669:F669"/>
  </mergeCells>
  <pageMargins left="0.78740157480314965" right="0.39370078740157483" top="0.78740157480314965" bottom="0.39370078740157483" header="0.51181102362204722" footer="0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36"/>
  <sheetViews>
    <sheetView showGridLines="0" workbookViewId="0">
      <selection activeCell="L633" sqref="L633"/>
    </sheetView>
  </sheetViews>
  <sheetFormatPr defaultColWidth="9.140625" defaultRowHeight="15.75" x14ac:dyDescent="0.25"/>
  <cols>
    <col min="1" max="1" width="51.7109375" style="70" customWidth="1"/>
    <col min="2" max="2" width="5.7109375" style="80" customWidth="1"/>
    <col min="3" max="3" width="7.140625" style="80" customWidth="1"/>
    <col min="4" max="4" width="9.7109375" style="80" customWidth="1"/>
    <col min="5" max="5" width="12.5703125" style="80" customWidth="1"/>
    <col min="6" max="6" width="7.85546875" style="80" customWidth="1"/>
    <col min="7" max="8" width="13.85546875" style="70" customWidth="1"/>
    <col min="9" max="9" width="9.140625" style="70" customWidth="1"/>
    <col min="10" max="10" width="11.28515625" style="70" customWidth="1"/>
    <col min="11" max="11" width="11.5703125" style="70" customWidth="1"/>
    <col min="12" max="235" width="9.140625" style="70" customWidth="1"/>
    <col min="236" max="255" width="9.140625" style="70"/>
    <col min="256" max="256" width="9.140625" style="70" customWidth="1"/>
    <col min="257" max="257" width="5.7109375" style="70" customWidth="1"/>
    <col min="258" max="258" width="7.140625" style="70" customWidth="1"/>
    <col min="259" max="259" width="5.7109375" style="70" customWidth="1"/>
    <col min="260" max="260" width="9.85546875" style="70" customWidth="1"/>
    <col min="261" max="261" width="5.7109375" style="70" customWidth="1"/>
    <col min="262" max="262" width="14" style="70" customWidth="1"/>
    <col min="263" max="263" width="12.42578125" style="70" customWidth="1"/>
    <col min="264" max="264" width="12.140625" style="70" customWidth="1"/>
    <col min="265" max="491" width="9.140625" style="70" customWidth="1"/>
    <col min="492" max="511" width="9.140625" style="70"/>
    <col min="512" max="512" width="9.140625" style="70" customWidth="1"/>
    <col min="513" max="513" width="5.7109375" style="70" customWidth="1"/>
    <col min="514" max="514" width="7.140625" style="70" customWidth="1"/>
    <col min="515" max="515" width="5.7109375" style="70" customWidth="1"/>
    <col min="516" max="516" width="9.85546875" style="70" customWidth="1"/>
    <col min="517" max="517" width="5.7109375" style="70" customWidth="1"/>
    <col min="518" max="518" width="14" style="70" customWidth="1"/>
    <col min="519" max="519" width="12.42578125" style="70" customWidth="1"/>
    <col min="520" max="520" width="12.140625" style="70" customWidth="1"/>
    <col min="521" max="747" width="9.140625" style="70" customWidth="1"/>
    <col min="748" max="767" width="9.140625" style="70"/>
    <col min="768" max="768" width="9.140625" style="70" customWidth="1"/>
    <col min="769" max="769" width="5.7109375" style="70" customWidth="1"/>
    <col min="770" max="770" width="7.140625" style="70" customWidth="1"/>
    <col min="771" max="771" width="5.7109375" style="70" customWidth="1"/>
    <col min="772" max="772" width="9.85546875" style="70" customWidth="1"/>
    <col min="773" max="773" width="5.7109375" style="70" customWidth="1"/>
    <col min="774" max="774" width="14" style="70" customWidth="1"/>
    <col min="775" max="775" width="12.42578125" style="70" customWidth="1"/>
    <col min="776" max="776" width="12.140625" style="70" customWidth="1"/>
    <col min="777" max="1003" width="9.140625" style="70" customWidth="1"/>
    <col min="1004" max="1023" width="9.140625" style="70"/>
    <col min="1024" max="1024" width="9.140625" style="70" customWidth="1"/>
    <col min="1025" max="1025" width="5.7109375" style="70" customWidth="1"/>
    <col min="1026" max="1026" width="7.140625" style="70" customWidth="1"/>
    <col min="1027" max="1027" width="5.7109375" style="70" customWidth="1"/>
    <col min="1028" max="1028" width="9.85546875" style="70" customWidth="1"/>
    <col min="1029" max="1029" width="5.7109375" style="70" customWidth="1"/>
    <col min="1030" max="1030" width="14" style="70" customWidth="1"/>
    <col min="1031" max="1031" width="12.42578125" style="70" customWidth="1"/>
    <col min="1032" max="1032" width="12.140625" style="70" customWidth="1"/>
    <col min="1033" max="1259" width="9.140625" style="70" customWidth="1"/>
    <col min="1260" max="1279" width="9.140625" style="70"/>
    <col min="1280" max="1280" width="9.140625" style="70" customWidth="1"/>
    <col min="1281" max="1281" width="5.7109375" style="70" customWidth="1"/>
    <col min="1282" max="1282" width="7.140625" style="70" customWidth="1"/>
    <col min="1283" max="1283" width="5.7109375" style="70" customWidth="1"/>
    <col min="1284" max="1284" width="9.85546875" style="70" customWidth="1"/>
    <col min="1285" max="1285" width="5.7109375" style="70" customWidth="1"/>
    <col min="1286" max="1286" width="14" style="70" customWidth="1"/>
    <col min="1287" max="1287" width="12.42578125" style="70" customWidth="1"/>
    <col min="1288" max="1288" width="12.140625" style="70" customWidth="1"/>
    <col min="1289" max="1515" width="9.140625" style="70" customWidth="1"/>
    <col min="1516" max="1535" width="9.140625" style="70"/>
    <col min="1536" max="1536" width="9.140625" style="70" customWidth="1"/>
    <col min="1537" max="1537" width="5.7109375" style="70" customWidth="1"/>
    <col min="1538" max="1538" width="7.140625" style="70" customWidth="1"/>
    <col min="1539" max="1539" width="5.7109375" style="70" customWidth="1"/>
    <col min="1540" max="1540" width="9.85546875" style="70" customWidth="1"/>
    <col min="1541" max="1541" width="5.7109375" style="70" customWidth="1"/>
    <col min="1542" max="1542" width="14" style="70" customWidth="1"/>
    <col min="1543" max="1543" width="12.42578125" style="70" customWidth="1"/>
    <col min="1544" max="1544" width="12.140625" style="70" customWidth="1"/>
    <col min="1545" max="1771" width="9.140625" style="70" customWidth="1"/>
    <col min="1772" max="1791" width="9.140625" style="70"/>
    <col min="1792" max="1792" width="9.140625" style="70" customWidth="1"/>
    <col min="1793" max="1793" width="5.7109375" style="70" customWidth="1"/>
    <col min="1794" max="1794" width="7.140625" style="70" customWidth="1"/>
    <col min="1795" max="1795" width="5.7109375" style="70" customWidth="1"/>
    <col min="1796" max="1796" width="9.85546875" style="70" customWidth="1"/>
    <col min="1797" max="1797" width="5.7109375" style="70" customWidth="1"/>
    <col min="1798" max="1798" width="14" style="70" customWidth="1"/>
    <col min="1799" max="1799" width="12.42578125" style="70" customWidth="1"/>
    <col min="1800" max="1800" width="12.140625" style="70" customWidth="1"/>
    <col min="1801" max="2027" width="9.140625" style="70" customWidth="1"/>
    <col min="2028" max="2047" width="9.140625" style="70"/>
    <col min="2048" max="2048" width="9.140625" style="70" customWidth="1"/>
    <col min="2049" max="2049" width="5.7109375" style="70" customWidth="1"/>
    <col min="2050" max="2050" width="7.140625" style="70" customWidth="1"/>
    <col min="2051" max="2051" width="5.7109375" style="70" customWidth="1"/>
    <col min="2052" max="2052" width="9.85546875" style="70" customWidth="1"/>
    <col min="2053" max="2053" width="5.7109375" style="70" customWidth="1"/>
    <col min="2054" max="2054" width="14" style="70" customWidth="1"/>
    <col min="2055" max="2055" width="12.42578125" style="70" customWidth="1"/>
    <col min="2056" max="2056" width="12.140625" style="70" customWidth="1"/>
    <col min="2057" max="2283" width="9.140625" style="70" customWidth="1"/>
    <col min="2284" max="2303" width="9.140625" style="70"/>
    <col min="2304" max="2304" width="9.140625" style="70" customWidth="1"/>
    <col min="2305" max="2305" width="5.7109375" style="70" customWidth="1"/>
    <col min="2306" max="2306" width="7.140625" style="70" customWidth="1"/>
    <col min="2307" max="2307" width="5.7109375" style="70" customWidth="1"/>
    <col min="2308" max="2308" width="9.85546875" style="70" customWidth="1"/>
    <col min="2309" max="2309" width="5.7109375" style="70" customWidth="1"/>
    <col min="2310" max="2310" width="14" style="70" customWidth="1"/>
    <col min="2311" max="2311" width="12.42578125" style="70" customWidth="1"/>
    <col min="2312" max="2312" width="12.140625" style="70" customWidth="1"/>
    <col min="2313" max="2539" width="9.140625" style="70" customWidth="1"/>
    <col min="2540" max="2559" width="9.140625" style="70"/>
    <col min="2560" max="2560" width="9.140625" style="70" customWidth="1"/>
    <col min="2561" max="2561" width="5.7109375" style="70" customWidth="1"/>
    <col min="2562" max="2562" width="7.140625" style="70" customWidth="1"/>
    <col min="2563" max="2563" width="5.7109375" style="70" customWidth="1"/>
    <col min="2564" max="2564" width="9.85546875" style="70" customWidth="1"/>
    <col min="2565" max="2565" width="5.7109375" style="70" customWidth="1"/>
    <col min="2566" max="2566" width="14" style="70" customWidth="1"/>
    <col min="2567" max="2567" width="12.42578125" style="70" customWidth="1"/>
    <col min="2568" max="2568" width="12.140625" style="70" customWidth="1"/>
    <col min="2569" max="2795" width="9.140625" style="70" customWidth="1"/>
    <col min="2796" max="2815" width="9.140625" style="70"/>
    <col min="2816" max="2816" width="9.140625" style="70" customWidth="1"/>
    <col min="2817" max="2817" width="5.7109375" style="70" customWidth="1"/>
    <col min="2818" max="2818" width="7.140625" style="70" customWidth="1"/>
    <col min="2819" max="2819" width="5.7109375" style="70" customWidth="1"/>
    <col min="2820" max="2820" width="9.85546875" style="70" customWidth="1"/>
    <col min="2821" max="2821" width="5.7109375" style="70" customWidth="1"/>
    <col min="2822" max="2822" width="14" style="70" customWidth="1"/>
    <col min="2823" max="2823" width="12.42578125" style="70" customWidth="1"/>
    <col min="2824" max="2824" width="12.140625" style="70" customWidth="1"/>
    <col min="2825" max="3051" width="9.140625" style="70" customWidth="1"/>
    <col min="3052" max="3071" width="9.140625" style="70"/>
    <col min="3072" max="3072" width="9.140625" style="70" customWidth="1"/>
    <col min="3073" max="3073" width="5.7109375" style="70" customWidth="1"/>
    <col min="3074" max="3074" width="7.140625" style="70" customWidth="1"/>
    <col min="3075" max="3075" width="5.7109375" style="70" customWidth="1"/>
    <col min="3076" max="3076" width="9.85546875" style="70" customWidth="1"/>
    <col min="3077" max="3077" width="5.7109375" style="70" customWidth="1"/>
    <col min="3078" max="3078" width="14" style="70" customWidth="1"/>
    <col min="3079" max="3079" width="12.42578125" style="70" customWidth="1"/>
    <col min="3080" max="3080" width="12.140625" style="70" customWidth="1"/>
    <col min="3081" max="3307" width="9.140625" style="70" customWidth="1"/>
    <col min="3308" max="3327" width="9.140625" style="70"/>
    <col min="3328" max="3328" width="9.140625" style="70" customWidth="1"/>
    <col min="3329" max="3329" width="5.7109375" style="70" customWidth="1"/>
    <col min="3330" max="3330" width="7.140625" style="70" customWidth="1"/>
    <col min="3331" max="3331" width="5.7109375" style="70" customWidth="1"/>
    <col min="3332" max="3332" width="9.85546875" style="70" customWidth="1"/>
    <col min="3333" max="3333" width="5.7109375" style="70" customWidth="1"/>
    <col min="3334" max="3334" width="14" style="70" customWidth="1"/>
    <col min="3335" max="3335" width="12.42578125" style="70" customWidth="1"/>
    <col min="3336" max="3336" width="12.140625" style="70" customWidth="1"/>
    <col min="3337" max="3563" width="9.140625" style="70" customWidth="1"/>
    <col min="3564" max="3583" width="9.140625" style="70"/>
    <col min="3584" max="3584" width="9.140625" style="70" customWidth="1"/>
    <col min="3585" max="3585" width="5.7109375" style="70" customWidth="1"/>
    <col min="3586" max="3586" width="7.140625" style="70" customWidth="1"/>
    <col min="3587" max="3587" width="5.7109375" style="70" customWidth="1"/>
    <col min="3588" max="3588" width="9.85546875" style="70" customWidth="1"/>
    <col min="3589" max="3589" width="5.7109375" style="70" customWidth="1"/>
    <col min="3590" max="3590" width="14" style="70" customWidth="1"/>
    <col min="3591" max="3591" width="12.42578125" style="70" customWidth="1"/>
    <col min="3592" max="3592" width="12.140625" style="70" customWidth="1"/>
    <col min="3593" max="3819" width="9.140625" style="70" customWidth="1"/>
    <col min="3820" max="3839" width="9.140625" style="70"/>
    <col min="3840" max="3840" width="9.140625" style="70" customWidth="1"/>
    <col min="3841" max="3841" width="5.7109375" style="70" customWidth="1"/>
    <col min="3842" max="3842" width="7.140625" style="70" customWidth="1"/>
    <col min="3843" max="3843" width="5.7109375" style="70" customWidth="1"/>
    <col min="3844" max="3844" width="9.85546875" style="70" customWidth="1"/>
    <col min="3845" max="3845" width="5.7109375" style="70" customWidth="1"/>
    <col min="3846" max="3846" width="14" style="70" customWidth="1"/>
    <col min="3847" max="3847" width="12.42578125" style="70" customWidth="1"/>
    <col min="3848" max="3848" width="12.140625" style="70" customWidth="1"/>
    <col min="3849" max="4075" width="9.140625" style="70" customWidth="1"/>
    <col min="4076" max="4095" width="9.140625" style="70"/>
    <col min="4096" max="4096" width="9.140625" style="70" customWidth="1"/>
    <col min="4097" max="4097" width="5.7109375" style="70" customWidth="1"/>
    <col min="4098" max="4098" width="7.140625" style="70" customWidth="1"/>
    <col min="4099" max="4099" width="5.7109375" style="70" customWidth="1"/>
    <col min="4100" max="4100" width="9.85546875" style="70" customWidth="1"/>
    <col min="4101" max="4101" width="5.7109375" style="70" customWidth="1"/>
    <col min="4102" max="4102" width="14" style="70" customWidth="1"/>
    <col min="4103" max="4103" width="12.42578125" style="70" customWidth="1"/>
    <col min="4104" max="4104" width="12.140625" style="70" customWidth="1"/>
    <col min="4105" max="4331" width="9.140625" style="70" customWidth="1"/>
    <col min="4332" max="4351" width="9.140625" style="70"/>
    <col min="4352" max="4352" width="9.140625" style="70" customWidth="1"/>
    <col min="4353" max="4353" width="5.7109375" style="70" customWidth="1"/>
    <col min="4354" max="4354" width="7.140625" style="70" customWidth="1"/>
    <col min="4355" max="4355" width="5.7109375" style="70" customWidth="1"/>
    <col min="4356" max="4356" width="9.85546875" style="70" customWidth="1"/>
    <col min="4357" max="4357" width="5.7109375" style="70" customWidth="1"/>
    <col min="4358" max="4358" width="14" style="70" customWidth="1"/>
    <col min="4359" max="4359" width="12.42578125" style="70" customWidth="1"/>
    <col min="4360" max="4360" width="12.140625" style="70" customWidth="1"/>
    <col min="4361" max="4587" width="9.140625" style="70" customWidth="1"/>
    <col min="4588" max="4607" width="9.140625" style="70"/>
    <col min="4608" max="4608" width="9.140625" style="70" customWidth="1"/>
    <col min="4609" max="4609" width="5.7109375" style="70" customWidth="1"/>
    <col min="4610" max="4610" width="7.140625" style="70" customWidth="1"/>
    <col min="4611" max="4611" width="5.7109375" style="70" customWidth="1"/>
    <col min="4612" max="4612" width="9.85546875" style="70" customWidth="1"/>
    <col min="4613" max="4613" width="5.7109375" style="70" customWidth="1"/>
    <col min="4614" max="4614" width="14" style="70" customWidth="1"/>
    <col min="4615" max="4615" width="12.42578125" style="70" customWidth="1"/>
    <col min="4616" max="4616" width="12.140625" style="70" customWidth="1"/>
    <col min="4617" max="4843" width="9.140625" style="70" customWidth="1"/>
    <col min="4844" max="4863" width="9.140625" style="70"/>
    <col min="4864" max="4864" width="9.140625" style="70" customWidth="1"/>
    <col min="4865" max="4865" width="5.7109375" style="70" customWidth="1"/>
    <col min="4866" max="4866" width="7.140625" style="70" customWidth="1"/>
    <col min="4867" max="4867" width="5.7109375" style="70" customWidth="1"/>
    <col min="4868" max="4868" width="9.85546875" style="70" customWidth="1"/>
    <col min="4869" max="4869" width="5.7109375" style="70" customWidth="1"/>
    <col min="4870" max="4870" width="14" style="70" customWidth="1"/>
    <col min="4871" max="4871" width="12.42578125" style="70" customWidth="1"/>
    <col min="4872" max="4872" width="12.140625" style="70" customWidth="1"/>
    <col min="4873" max="5099" width="9.140625" style="70" customWidth="1"/>
    <col min="5100" max="5119" width="9.140625" style="70"/>
    <col min="5120" max="5120" width="9.140625" style="70" customWidth="1"/>
    <col min="5121" max="5121" width="5.7109375" style="70" customWidth="1"/>
    <col min="5122" max="5122" width="7.140625" style="70" customWidth="1"/>
    <col min="5123" max="5123" width="5.7109375" style="70" customWidth="1"/>
    <col min="5124" max="5124" width="9.85546875" style="70" customWidth="1"/>
    <col min="5125" max="5125" width="5.7109375" style="70" customWidth="1"/>
    <col min="5126" max="5126" width="14" style="70" customWidth="1"/>
    <col min="5127" max="5127" width="12.42578125" style="70" customWidth="1"/>
    <col min="5128" max="5128" width="12.140625" style="70" customWidth="1"/>
    <col min="5129" max="5355" width="9.140625" style="70" customWidth="1"/>
    <col min="5356" max="5375" width="9.140625" style="70"/>
    <col min="5376" max="5376" width="9.140625" style="70" customWidth="1"/>
    <col min="5377" max="5377" width="5.7109375" style="70" customWidth="1"/>
    <col min="5378" max="5378" width="7.140625" style="70" customWidth="1"/>
    <col min="5379" max="5379" width="5.7109375" style="70" customWidth="1"/>
    <col min="5380" max="5380" width="9.85546875" style="70" customWidth="1"/>
    <col min="5381" max="5381" width="5.7109375" style="70" customWidth="1"/>
    <col min="5382" max="5382" width="14" style="70" customWidth="1"/>
    <col min="5383" max="5383" width="12.42578125" style="70" customWidth="1"/>
    <col min="5384" max="5384" width="12.140625" style="70" customWidth="1"/>
    <col min="5385" max="5611" width="9.140625" style="70" customWidth="1"/>
    <col min="5612" max="5631" width="9.140625" style="70"/>
    <col min="5632" max="5632" width="9.140625" style="70" customWidth="1"/>
    <col min="5633" max="5633" width="5.7109375" style="70" customWidth="1"/>
    <col min="5634" max="5634" width="7.140625" style="70" customWidth="1"/>
    <col min="5635" max="5635" width="5.7109375" style="70" customWidth="1"/>
    <col min="5636" max="5636" width="9.85546875" style="70" customWidth="1"/>
    <col min="5637" max="5637" width="5.7109375" style="70" customWidth="1"/>
    <col min="5638" max="5638" width="14" style="70" customWidth="1"/>
    <col min="5639" max="5639" width="12.42578125" style="70" customWidth="1"/>
    <col min="5640" max="5640" width="12.140625" style="70" customWidth="1"/>
    <col min="5641" max="5867" width="9.140625" style="70" customWidth="1"/>
    <col min="5868" max="5887" width="9.140625" style="70"/>
    <col min="5888" max="5888" width="9.140625" style="70" customWidth="1"/>
    <col min="5889" max="5889" width="5.7109375" style="70" customWidth="1"/>
    <col min="5890" max="5890" width="7.140625" style="70" customWidth="1"/>
    <col min="5891" max="5891" width="5.7109375" style="70" customWidth="1"/>
    <col min="5892" max="5892" width="9.85546875" style="70" customWidth="1"/>
    <col min="5893" max="5893" width="5.7109375" style="70" customWidth="1"/>
    <col min="5894" max="5894" width="14" style="70" customWidth="1"/>
    <col min="5895" max="5895" width="12.42578125" style="70" customWidth="1"/>
    <col min="5896" max="5896" width="12.140625" style="70" customWidth="1"/>
    <col min="5897" max="6123" width="9.140625" style="70" customWidth="1"/>
    <col min="6124" max="6143" width="9.140625" style="70"/>
    <col min="6144" max="6144" width="9.140625" style="70" customWidth="1"/>
    <col min="6145" max="6145" width="5.7109375" style="70" customWidth="1"/>
    <col min="6146" max="6146" width="7.140625" style="70" customWidth="1"/>
    <col min="6147" max="6147" width="5.7109375" style="70" customWidth="1"/>
    <col min="6148" max="6148" width="9.85546875" style="70" customWidth="1"/>
    <col min="6149" max="6149" width="5.7109375" style="70" customWidth="1"/>
    <col min="6150" max="6150" width="14" style="70" customWidth="1"/>
    <col min="6151" max="6151" width="12.42578125" style="70" customWidth="1"/>
    <col min="6152" max="6152" width="12.140625" style="70" customWidth="1"/>
    <col min="6153" max="6379" width="9.140625" style="70" customWidth="1"/>
    <col min="6380" max="6399" width="9.140625" style="70"/>
    <col min="6400" max="6400" width="9.140625" style="70" customWidth="1"/>
    <col min="6401" max="6401" width="5.7109375" style="70" customWidth="1"/>
    <col min="6402" max="6402" width="7.140625" style="70" customWidth="1"/>
    <col min="6403" max="6403" width="5.7109375" style="70" customWidth="1"/>
    <col min="6404" max="6404" width="9.85546875" style="70" customWidth="1"/>
    <col min="6405" max="6405" width="5.7109375" style="70" customWidth="1"/>
    <col min="6406" max="6406" width="14" style="70" customWidth="1"/>
    <col min="6407" max="6407" width="12.42578125" style="70" customWidth="1"/>
    <col min="6408" max="6408" width="12.140625" style="70" customWidth="1"/>
    <col min="6409" max="6635" width="9.140625" style="70" customWidth="1"/>
    <col min="6636" max="6655" width="9.140625" style="70"/>
    <col min="6656" max="6656" width="9.140625" style="70" customWidth="1"/>
    <col min="6657" max="6657" width="5.7109375" style="70" customWidth="1"/>
    <col min="6658" max="6658" width="7.140625" style="70" customWidth="1"/>
    <col min="6659" max="6659" width="5.7109375" style="70" customWidth="1"/>
    <col min="6660" max="6660" width="9.85546875" style="70" customWidth="1"/>
    <col min="6661" max="6661" width="5.7109375" style="70" customWidth="1"/>
    <col min="6662" max="6662" width="14" style="70" customWidth="1"/>
    <col min="6663" max="6663" width="12.42578125" style="70" customWidth="1"/>
    <col min="6664" max="6664" width="12.140625" style="70" customWidth="1"/>
    <col min="6665" max="6891" width="9.140625" style="70" customWidth="1"/>
    <col min="6892" max="6911" width="9.140625" style="70"/>
    <col min="6912" max="6912" width="9.140625" style="70" customWidth="1"/>
    <col min="6913" max="6913" width="5.7109375" style="70" customWidth="1"/>
    <col min="6914" max="6914" width="7.140625" style="70" customWidth="1"/>
    <col min="6915" max="6915" width="5.7109375" style="70" customWidth="1"/>
    <col min="6916" max="6916" width="9.85546875" style="70" customWidth="1"/>
    <col min="6917" max="6917" width="5.7109375" style="70" customWidth="1"/>
    <col min="6918" max="6918" width="14" style="70" customWidth="1"/>
    <col min="6919" max="6919" width="12.42578125" style="70" customWidth="1"/>
    <col min="6920" max="6920" width="12.140625" style="70" customWidth="1"/>
    <col min="6921" max="7147" width="9.140625" style="70" customWidth="1"/>
    <col min="7148" max="7167" width="9.140625" style="70"/>
    <col min="7168" max="7168" width="9.140625" style="70" customWidth="1"/>
    <col min="7169" max="7169" width="5.7109375" style="70" customWidth="1"/>
    <col min="7170" max="7170" width="7.140625" style="70" customWidth="1"/>
    <col min="7171" max="7171" width="5.7109375" style="70" customWidth="1"/>
    <col min="7172" max="7172" width="9.85546875" style="70" customWidth="1"/>
    <col min="7173" max="7173" width="5.7109375" style="70" customWidth="1"/>
    <col min="7174" max="7174" width="14" style="70" customWidth="1"/>
    <col min="7175" max="7175" width="12.42578125" style="70" customWidth="1"/>
    <col min="7176" max="7176" width="12.140625" style="70" customWidth="1"/>
    <col min="7177" max="7403" width="9.140625" style="70" customWidth="1"/>
    <col min="7404" max="7423" width="9.140625" style="70"/>
    <col min="7424" max="7424" width="9.140625" style="70" customWidth="1"/>
    <col min="7425" max="7425" width="5.7109375" style="70" customWidth="1"/>
    <col min="7426" max="7426" width="7.140625" style="70" customWidth="1"/>
    <col min="7427" max="7427" width="5.7109375" style="70" customWidth="1"/>
    <col min="7428" max="7428" width="9.85546875" style="70" customWidth="1"/>
    <col min="7429" max="7429" width="5.7109375" style="70" customWidth="1"/>
    <col min="7430" max="7430" width="14" style="70" customWidth="1"/>
    <col min="7431" max="7431" width="12.42578125" style="70" customWidth="1"/>
    <col min="7432" max="7432" width="12.140625" style="70" customWidth="1"/>
    <col min="7433" max="7659" width="9.140625" style="70" customWidth="1"/>
    <col min="7660" max="7679" width="9.140625" style="70"/>
    <col min="7680" max="7680" width="9.140625" style="70" customWidth="1"/>
    <col min="7681" max="7681" width="5.7109375" style="70" customWidth="1"/>
    <col min="7682" max="7682" width="7.140625" style="70" customWidth="1"/>
    <col min="7683" max="7683" width="5.7109375" style="70" customWidth="1"/>
    <col min="7684" max="7684" width="9.85546875" style="70" customWidth="1"/>
    <col min="7685" max="7685" width="5.7109375" style="70" customWidth="1"/>
    <col min="7686" max="7686" width="14" style="70" customWidth="1"/>
    <col min="7687" max="7687" width="12.42578125" style="70" customWidth="1"/>
    <col min="7688" max="7688" width="12.140625" style="70" customWidth="1"/>
    <col min="7689" max="7915" width="9.140625" style="70" customWidth="1"/>
    <col min="7916" max="7935" width="9.140625" style="70"/>
    <col min="7936" max="7936" width="9.140625" style="70" customWidth="1"/>
    <col min="7937" max="7937" width="5.7109375" style="70" customWidth="1"/>
    <col min="7938" max="7938" width="7.140625" style="70" customWidth="1"/>
    <col min="7939" max="7939" width="5.7109375" style="70" customWidth="1"/>
    <col min="7940" max="7940" width="9.85546875" style="70" customWidth="1"/>
    <col min="7941" max="7941" width="5.7109375" style="70" customWidth="1"/>
    <col min="7942" max="7942" width="14" style="70" customWidth="1"/>
    <col min="7943" max="7943" width="12.42578125" style="70" customWidth="1"/>
    <col min="7944" max="7944" width="12.140625" style="70" customWidth="1"/>
    <col min="7945" max="8171" width="9.140625" style="70" customWidth="1"/>
    <col min="8172" max="8191" width="9.140625" style="70"/>
    <col min="8192" max="8192" width="9.140625" style="70" customWidth="1"/>
    <col min="8193" max="8193" width="5.7109375" style="70" customWidth="1"/>
    <col min="8194" max="8194" width="7.140625" style="70" customWidth="1"/>
    <col min="8195" max="8195" width="5.7109375" style="70" customWidth="1"/>
    <col min="8196" max="8196" width="9.85546875" style="70" customWidth="1"/>
    <col min="8197" max="8197" width="5.7109375" style="70" customWidth="1"/>
    <col min="8198" max="8198" width="14" style="70" customWidth="1"/>
    <col min="8199" max="8199" width="12.42578125" style="70" customWidth="1"/>
    <col min="8200" max="8200" width="12.140625" style="70" customWidth="1"/>
    <col min="8201" max="8427" width="9.140625" style="70" customWidth="1"/>
    <col min="8428" max="8447" width="9.140625" style="70"/>
    <col min="8448" max="8448" width="9.140625" style="70" customWidth="1"/>
    <col min="8449" max="8449" width="5.7109375" style="70" customWidth="1"/>
    <col min="8450" max="8450" width="7.140625" style="70" customWidth="1"/>
    <col min="8451" max="8451" width="5.7109375" style="70" customWidth="1"/>
    <col min="8452" max="8452" width="9.85546875" style="70" customWidth="1"/>
    <col min="8453" max="8453" width="5.7109375" style="70" customWidth="1"/>
    <col min="8454" max="8454" width="14" style="70" customWidth="1"/>
    <col min="8455" max="8455" width="12.42578125" style="70" customWidth="1"/>
    <col min="8456" max="8456" width="12.140625" style="70" customWidth="1"/>
    <col min="8457" max="8683" width="9.140625" style="70" customWidth="1"/>
    <col min="8684" max="8703" width="9.140625" style="70"/>
    <col min="8704" max="8704" width="9.140625" style="70" customWidth="1"/>
    <col min="8705" max="8705" width="5.7109375" style="70" customWidth="1"/>
    <col min="8706" max="8706" width="7.140625" style="70" customWidth="1"/>
    <col min="8707" max="8707" width="5.7109375" style="70" customWidth="1"/>
    <col min="8708" max="8708" width="9.85546875" style="70" customWidth="1"/>
    <col min="8709" max="8709" width="5.7109375" style="70" customWidth="1"/>
    <col min="8710" max="8710" width="14" style="70" customWidth="1"/>
    <col min="8711" max="8711" width="12.42578125" style="70" customWidth="1"/>
    <col min="8712" max="8712" width="12.140625" style="70" customWidth="1"/>
    <col min="8713" max="8939" width="9.140625" style="70" customWidth="1"/>
    <col min="8940" max="8959" width="9.140625" style="70"/>
    <col min="8960" max="8960" width="9.140625" style="70" customWidth="1"/>
    <col min="8961" max="8961" width="5.7109375" style="70" customWidth="1"/>
    <col min="8962" max="8962" width="7.140625" style="70" customWidth="1"/>
    <col min="8963" max="8963" width="5.7109375" style="70" customWidth="1"/>
    <col min="8964" max="8964" width="9.85546875" style="70" customWidth="1"/>
    <col min="8965" max="8965" width="5.7109375" style="70" customWidth="1"/>
    <col min="8966" max="8966" width="14" style="70" customWidth="1"/>
    <col min="8967" max="8967" width="12.42578125" style="70" customWidth="1"/>
    <col min="8968" max="8968" width="12.140625" style="70" customWidth="1"/>
    <col min="8969" max="9195" width="9.140625" style="70" customWidth="1"/>
    <col min="9196" max="9215" width="9.140625" style="70"/>
    <col min="9216" max="9216" width="9.140625" style="70" customWidth="1"/>
    <col min="9217" max="9217" width="5.7109375" style="70" customWidth="1"/>
    <col min="9218" max="9218" width="7.140625" style="70" customWidth="1"/>
    <col min="9219" max="9219" width="5.7109375" style="70" customWidth="1"/>
    <col min="9220" max="9220" width="9.85546875" style="70" customWidth="1"/>
    <col min="9221" max="9221" width="5.7109375" style="70" customWidth="1"/>
    <col min="9222" max="9222" width="14" style="70" customWidth="1"/>
    <col min="9223" max="9223" width="12.42578125" style="70" customWidth="1"/>
    <col min="9224" max="9224" width="12.140625" style="70" customWidth="1"/>
    <col min="9225" max="9451" width="9.140625" style="70" customWidth="1"/>
    <col min="9452" max="9471" width="9.140625" style="70"/>
    <col min="9472" max="9472" width="9.140625" style="70" customWidth="1"/>
    <col min="9473" max="9473" width="5.7109375" style="70" customWidth="1"/>
    <col min="9474" max="9474" width="7.140625" style="70" customWidth="1"/>
    <col min="9475" max="9475" width="5.7109375" style="70" customWidth="1"/>
    <col min="9476" max="9476" width="9.85546875" style="70" customWidth="1"/>
    <col min="9477" max="9477" width="5.7109375" style="70" customWidth="1"/>
    <col min="9478" max="9478" width="14" style="70" customWidth="1"/>
    <col min="9479" max="9479" width="12.42578125" style="70" customWidth="1"/>
    <col min="9480" max="9480" width="12.140625" style="70" customWidth="1"/>
    <col min="9481" max="9707" width="9.140625" style="70" customWidth="1"/>
    <col min="9708" max="9727" width="9.140625" style="70"/>
    <col min="9728" max="9728" width="9.140625" style="70" customWidth="1"/>
    <col min="9729" max="9729" width="5.7109375" style="70" customWidth="1"/>
    <col min="9730" max="9730" width="7.140625" style="70" customWidth="1"/>
    <col min="9731" max="9731" width="5.7109375" style="70" customWidth="1"/>
    <col min="9732" max="9732" width="9.85546875" style="70" customWidth="1"/>
    <col min="9733" max="9733" width="5.7109375" style="70" customWidth="1"/>
    <col min="9734" max="9734" width="14" style="70" customWidth="1"/>
    <col min="9735" max="9735" width="12.42578125" style="70" customWidth="1"/>
    <col min="9736" max="9736" width="12.140625" style="70" customWidth="1"/>
    <col min="9737" max="9963" width="9.140625" style="70" customWidth="1"/>
    <col min="9964" max="9983" width="9.140625" style="70"/>
    <col min="9984" max="9984" width="9.140625" style="70" customWidth="1"/>
    <col min="9985" max="9985" width="5.7109375" style="70" customWidth="1"/>
    <col min="9986" max="9986" width="7.140625" style="70" customWidth="1"/>
    <col min="9987" max="9987" width="5.7109375" style="70" customWidth="1"/>
    <col min="9988" max="9988" width="9.85546875" style="70" customWidth="1"/>
    <col min="9989" max="9989" width="5.7109375" style="70" customWidth="1"/>
    <col min="9990" max="9990" width="14" style="70" customWidth="1"/>
    <col min="9991" max="9991" width="12.42578125" style="70" customWidth="1"/>
    <col min="9992" max="9992" width="12.140625" style="70" customWidth="1"/>
    <col min="9993" max="10219" width="9.140625" style="70" customWidth="1"/>
    <col min="10220" max="10239" width="9.140625" style="70"/>
    <col min="10240" max="10240" width="9.140625" style="70" customWidth="1"/>
    <col min="10241" max="10241" width="5.7109375" style="70" customWidth="1"/>
    <col min="10242" max="10242" width="7.140625" style="70" customWidth="1"/>
    <col min="10243" max="10243" width="5.7109375" style="70" customWidth="1"/>
    <col min="10244" max="10244" width="9.85546875" style="70" customWidth="1"/>
    <col min="10245" max="10245" width="5.7109375" style="70" customWidth="1"/>
    <col min="10246" max="10246" width="14" style="70" customWidth="1"/>
    <col min="10247" max="10247" width="12.42578125" style="70" customWidth="1"/>
    <col min="10248" max="10248" width="12.140625" style="70" customWidth="1"/>
    <col min="10249" max="10475" width="9.140625" style="70" customWidth="1"/>
    <col min="10476" max="10495" width="9.140625" style="70"/>
    <col min="10496" max="10496" width="9.140625" style="70" customWidth="1"/>
    <col min="10497" max="10497" width="5.7109375" style="70" customWidth="1"/>
    <col min="10498" max="10498" width="7.140625" style="70" customWidth="1"/>
    <col min="10499" max="10499" width="5.7109375" style="70" customWidth="1"/>
    <col min="10500" max="10500" width="9.85546875" style="70" customWidth="1"/>
    <col min="10501" max="10501" width="5.7109375" style="70" customWidth="1"/>
    <col min="10502" max="10502" width="14" style="70" customWidth="1"/>
    <col min="10503" max="10503" width="12.42578125" style="70" customWidth="1"/>
    <col min="10504" max="10504" width="12.140625" style="70" customWidth="1"/>
    <col min="10505" max="10731" width="9.140625" style="70" customWidth="1"/>
    <col min="10732" max="10751" width="9.140625" style="70"/>
    <col min="10752" max="10752" width="9.140625" style="70" customWidth="1"/>
    <col min="10753" max="10753" width="5.7109375" style="70" customWidth="1"/>
    <col min="10754" max="10754" width="7.140625" style="70" customWidth="1"/>
    <col min="10755" max="10755" width="5.7109375" style="70" customWidth="1"/>
    <col min="10756" max="10756" width="9.85546875" style="70" customWidth="1"/>
    <col min="10757" max="10757" width="5.7109375" style="70" customWidth="1"/>
    <col min="10758" max="10758" width="14" style="70" customWidth="1"/>
    <col min="10759" max="10759" width="12.42578125" style="70" customWidth="1"/>
    <col min="10760" max="10760" width="12.140625" style="70" customWidth="1"/>
    <col min="10761" max="10987" width="9.140625" style="70" customWidth="1"/>
    <col min="10988" max="11007" width="9.140625" style="70"/>
    <col min="11008" max="11008" width="9.140625" style="70" customWidth="1"/>
    <col min="11009" max="11009" width="5.7109375" style="70" customWidth="1"/>
    <col min="11010" max="11010" width="7.140625" style="70" customWidth="1"/>
    <col min="11011" max="11011" width="5.7109375" style="70" customWidth="1"/>
    <col min="11012" max="11012" width="9.85546875" style="70" customWidth="1"/>
    <col min="11013" max="11013" width="5.7109375" style="70" customWidth="1"/>
    <col min="11014" max="11014" width="14" style="70" customWidth="1"/>
    <col min="11015" max="11015" width="12.42578125" style="70" customWidth="1"/>
    <col min="11016" max="11016" width="12.140625" style="70" customWidth="1"/>
    <col min="11017" max="11243" width="9.140625" style="70" customWidth="1"/>
    <col min="11244" max="11263" width="9.140625" style="70"/>
    <col min="11264" max="11264" width="9.140625" style="70" customWidth="1"/>
    <col min="11265" max="11265" width="5.7109375" style="70" customWidth="1"/>
    <col min="11266" max="11266" width="7.140625" style="70" customWidth="1"/>
    <col min="11267" max="11267" width="5.7109375" style="70" customWidth="1"/>
    <col min="11268" max="11268" width="9.85546875" style="70" customWidth="1"/>
    <col min="11269" max="11269" width="5.7109375" style="70" customWidth="1"/>
    <col min="11270" max="11270" width="14" style="70" customWidth="1"/>
    <col min="11271" max="11271" width="12.42578125" style="70" customWidth="1"/>
    <col min="11272" max="11272" width="12.140625" style="70" customWidth="1"/>
    <col min="11273" max="11499" width="9.140625" style="70" customWidth="1"/>
    <col min="11500" max="11519" width="9.140625" style="70"/>
    <col min="11520" max="11520" width="9.140625" style="70" customWidth="1"/>
    <col min="11521" max="11521" width="5.7109375" style="70" customWidth="1"/>
    <col min="11522" max="11522" width="7.140625" style="70" customWidth="1"/>
    <col min="11523" max="11523" width="5.7109375" style="70" customWidth="1"/>
    <col min="11524" max="11524" width="9.85546875" style="70" customWidth="1"/>
    <col min="11525" max="11525" width="5.7109375" style="70" customWidth="1"/>
    <col min="11526" max="11526" width="14" style="70" customWidth="1"/>
    <col min="11527" max="11527" width="12.42578125" style="70" customWidth="1"/>
    <col min="11528" max="11528" width="12.140625" style="70" customWidth="1"/>
    <col min="11529" max="11755" width="9.140625" style="70" customWidth="1"/>
    <col min="11756" max="11775" width="9.140625" style="70"/>
    <col min="11776" max="11776" width="9.140625" style="70" customWidth="1"/>
    <col min="11777" max="11777" width="5.7109375" style="70" customWidth="1"/>
    <col min="11778" max="11778" width="7.140625" style="70" customWidth="1"/>
    <col min="11779" max="11779" width="5.7109375" style="70" customWidth="1"/>
    <col min="11780" max="11780" width="9.85546875" style="70" customWidth="1"/>
    <col min="11781" max="11781" width="5.7109375" style="70" customWidth="1"/>
    <col min="11782" max="11782" width="14" style="70" customWidth="1"/>
    <col min="11783" max="11783" width="12.42578125" style="70" customWidth="1"/>
    <col min="11784" max="11784" width="12.140625" style="70" customWidth="1"/>
    <col min="11785" max="12011" width="9.140625" style="70" customWidth="1"/>
    <col min="12012" max="12031" width="9.140625" style="70"/>
    <col min="12032" max="12032" width="9.140625" style="70" customWidth="1"/>
    <col min="12033" max="12033" width="5.7109375" style="70" customWidth="1"/>
    <col min="12034" max="12034" width="7.140625" style="70" customWidth="1"/>
    <col min="12035" max="12035" width="5.7109375" style="70" customWidth="1"/>
    <col min="12036" max="12036" width="9.85546875" style="70" customWidth="1"/>
    <col min="12037" max="12037" width="5.7109375" style="70" customWidth="1"/>
    <col min="12038" max="12038" width="14" style="70" customWidth="1"/>
    <col min="12039" max="12039" width="12.42578125" style="70" customWidth="1"/>
    <col min="12040" max="12040" width="12.140625" style="70" customWidth="1"/>
    <col min="12041" max="12267" width="9.140625" style="70" customWidth="1"/>
    <col min="12268" max="12287" width="9.140625" style="70"/>
    <col min="12288" max="12288" width="9.140625" style="70" customWidth="1"/>
    <col min="12289" max="12289" width="5.7109375" style="70" customWidth="1"/>
    <col min="12290" max="12290" width="7.140625" style="70" customWidth="1"/>
    <col min="12291" max="12291" width="5.7109375" style="70" customWidth="1"/>
    <col min="12292" max="12292" width="9.85546875" style="70" customWidth="1"/>
    <col min="12293" max="12293" width="5.7109375" style="70" customWidth="1"/>
    <col min="12294" max="12294" width="14" style="70" customWidth="1"/>
    <col min="12295" max="12295" width="12.42578125" style="70" customWidth="1"/>
    <col min="12296" max="12296" width="12.140625" style="70" customWidth="1"/>
    <col min="12297" max="12523" width="9.140625" style="70" customWidth="1"/>
    <col min="12524" max="12543" width="9.140625" style="70"/>
    <col min="12544" max="12544" width="9.140625" style="70" customWidth="1"/>
    <col min="12545" max="12545" width="5.7109375" style="70" customWidth="1"/>
    <col min="12546" max="12546" width="7.140625" style="70" customWidth="1"/>
    <col min="12547" max="12547" width="5.7109375" style="70" customWidth="1"/>
    <col min="12548" max="12548" width="9.85546875" style="70" customWidth="1"/>
    <col min="12549" max="12549" width="5.7109375" style="70" customWidth="1"/>
    <col min="12550" max="12550" width="14" style="70" customWidth="1"/>
    <col min="12551" max="12551" width="12.42578125" style="70" customWidth="1"/>
    <col min="12552" max="12552" width="12.140625" style="70" customWidth="1"/>
    <col min="12553" max="12779" width="9.140625" style="70" customWidth="1"/>
    <col min="12780" max="12799" width="9.140625" style="70"/>
    <col min="12800" max="12800" width="9.140625" style="70" customWidth="1"/>
    <col min="12801" max="12801" width="5.7109375" style="70" customWidth="1"/>
    <col min="12802" max="12802" width="7.140625" style="70" customWidth="1"/>
    <col min="12803" max="12803" width="5.7109375" style="70" customWidth="1"/>
    <col min="12804" max="12804" width="9.85546875" style="70" customWidth="1"/>
    <col min="12805" max="12805" width="5.7109375" style="70" customWidth="1"/>
    <col min="12806" max="12806" width="14" style="70" customWidth="1"/>
    <col min="12807" max="12807" width="12.42578125" style="70" customWidth="1"/>
    <col min="12808" max="12808" width="12.140625" style="70" customWidth="1"/>
    <col min="12809" max="13035" width="9.140625" style="70" customWidth="1"/>
    <col min="13036" max="13055" width="9.140625" style="70"/>
    <col min="13056" max="13056" width="9.140625" style="70" customWidth="1"/>
    <col min="13057" max="13057" width="5.7109375" style="70" customWidth="1"/>
    <col min="13058" max="13058" width="7.140625" style="70" customWidth="1"/>
    <col min="13059" max="13059" width="5.7109375" style="70" customWidth="1"/>
    <col min="13060" max="13060" width="9.85546875" style="70" customWidth="1"/>
    <col min="13061" max="13061" width="5.7109375" style="70" customWidth="1"/>
    <col min="13062" max="13062" width="14" style="70" customWidth="1"/>
    <col min="13063" max="13063" width="12.42578125" style="70" customWidth="1"/>
    <col min="13064" max="13064" width="12.140625" style="70" customWidth="1"/>
    <col min="13065" max="13291" width="9.140625" style="70" customWidth="1"/>
    <col min="13292" max="13311" width="9.140625" style="70"/>
    <col min="13312" max="13312" width="9.140625" style="70" customWidth="1"/>
    <col min="13313" max="13313" width="5.7109375" style="70" customWidth="1"/>
    <col min="13314" max="13314" width="7.140625" style="70" customWidth="1"/>
    <col min="13315" max="13315" width="5.7109375" style="70" customWidth="1"/>
    <col min="13316" max="13316" width="9.85546875" style="70" customWidth="1"/>
    <col min="13317" max="13317" width="5.7109375" style="70" customWidth="1"/>
    <col min="13318" max="13318" width="14" style="70" customWidth="1"/>
    <col min="13319" max="13319" width="12.42578125" style="70" customWidth="1"/>
    <col min="13320" max="13320" width="12.140625" style="70" customWidth="1"/>
    <col min="13321" max="13547" width="9.140625" style="70" customWidth="1"/>
    <col min="13548" max="13567" width="9.140625" style="70"/>
    <col min="13568" max="13568" width="9.140625" style="70" customWidth="1"/>
    <col min="13569" max="13569" width="5.7109375" style="70" customWidth="1"/>
    <col min="13570" max="13570" width="7.140625" style="70" customWidth="1"/>
    <col min="13571" max="13571" width="5.7109375" style="70" customWidth="1"/>
    <col min="13572" max="13572" width="9.85546875" style="70" customWidth="1"/>
    <col min="13573" max="13573" width="5.7109375" style="70" customWidth="1"/>
    <col min="13574" max="13574" width="14" style="70" customWidth="1"/>
    <col min="13575" max="13575" width="12.42578125" style="70" customWidth="1"/>
    <col min="13576" max="13576" width="12.140625" style="70" customWidth="1"/>
    <col min="13577" max="13803" width="9.140625" style="70" customWidth="1"/>
    <col min="13804" max="13823" width="9.140625" style="70"/>
    <col min="13824" max="13824" width="9.140625" style="70" customWidth="1"/>
    <col min="13825" max="13825" width="5.7109375" style="70" customWidth="1"/>
    <col min="13826" max="13826" width="7.140625" style="70" customWidth="1"/>
    <col min="13827" max="13827" width="5.7109375" style="70" customWidth="1"/>
    <col min="13828" max="13828" width="9.85546875" style="70" customWidth="1"/>
    <col min="13829" max="13829" width="5.7109375" style="70" customWidth="1"/>
    <col min="13830" max="13830" width="14" style="70" customWidth="1"/>
    <col min="13831" max="13831" width="12.42578125" style="70" customWidth="1"/>
    <col min="13832" max="13832" width="12.140625" style="70" customWidth="1"/>
    <col min="13833" max="14059" width="9.140625" style="70" customWidth="1"/>
    <col min="14060" max="14079" width="9.140625" style="70"/>
    <col min="14080" max="14080" width="9.140625" style="70" customWidth="1"/>
    <col min="14081" max="14081" width="5.7109375" style="70" customWidth="1"/>
    <col min="14082" max="14082" width="7.140625" style="70" customWidth="1"/>
    <col min="14083" max="14083" width="5.7109375" style="70" customWidth="1"/>
    <col min="14084" max="14084" width="9.85546875" style="70" customWidth="1"/>
    <col min="14085" max="14085" width="5.7109375" style="70" customWidth="1"/>
    <col min="14086" max="14086" width="14" style="70" customWidth="1"/>
    <col min="14087" max="14087" width="12.42578125" style="70" customWidth="1"/>
    <col min="14088" max="14088" width="12.140625" style="70" customWidth="1"/>
    <col min="14089" max="14315" width="9.140625" style="70" customWidth="1"/>
    <col min="14316" max="14335" width="9.140625" style="70"/>
    <col min="14336" max="14336" width="9.140625" style="70" customWidth="1"/>
    <col min="14337" max="14337" width="5.7109375" style="70" customWidth="1"/>
    <col min="14338" max="14338" width="7.140625" style="70" customWidth="1"/>
    <col min="14339" max="14339" width="5.7109375" style="70" customWidth="1"/>
    <col min="14340" max="14340" width="9.85546875" style="70" customWidth="1"/>
    <col min="14341" max="14341" width="5.7109375" style="70" customWidth="1"/>
    <col min="14342" max="14342" width="14" style="70" customWidth="1"/>
    <col min="14343" max="14343" width="12.42578125" style="70" customWidth="1"/>
    <col min="14344" max="14344" width="12.140625" style="70" customWidth="1"/>
    <col min="14345" max="14571" width="9.140625" style="70" customWidth="1"/>
    <col min="14572" max="14591" width="9.140625" style="70"/>
    <col min="14592" max="14592" width="9.140625" style="70" customWidth="1"/>
    <col min="14593" max="14593" width="5.7109375" style="70" customWidth="1"/>
    <col min="14594" max="14594" width="7.140625" style="70" customWidth="1"/>
    <col min="14595" max="14595" width="5.7109375" style="70" customWidth="1"/>
    <col min="14596" max="14596" width="9.85546875" style="70" customWidth="1"/>
    <col min="14597" max="14597" width="5.7109375" style="70" customWidth="1"/>
    <col min="14598" max="14598" width="14" style="70" customWidth="1"/>
    <col min="14599" max="14599" width="12.42578125" style="70" customWidth="1"/>
    <col min="14600" max="14600" width="12.140625" style="70" customWidth="1"/>
    <col min="14601" max="14827" width="9.140625" style="70" customWidth="1"/>
    <col min="14828" max="14847" width="9.140625" style="70"/>
    <col min="14848" max="14848" width="9.140625" style="70" customWidth="1"/>
    <col min="14849" max="14849" width="5.7109375" style="70" customWidth="1"/>
    <col min="14850" max="14850" width="7.140625" style="70" customWidth="1"/>
    <col min="14851" max="14851" width="5.7109375" style="70" customWidth="1"/>
    <col min="14852" max="14852" width="9.85546875" style="70" customWidth="1"/>
    <col min="14853" max="14853" width="5.7109375" style="70" customWidth="1"/>
    <col min="14854" max="14854" width="14" style="70" customWidth="1"/>
    <col min="14855" max="14855" width="12.42578125" style="70" customWidth="1"/>
    <col min="14856" max="14856" width="12.140625" style="70" customWidth="1"/>
    <col min="14857" max="15083" width="9.140625" style="70" customWidth="1"/>
    <col min="15084" max="15103" width="9.140625" style="70"/>
    <col min="15104" max="15104" width="9.140625" style="70" customWidth="1"/>
    <col min="15105" max="15105" width="5.7109375" style="70" customWidth="1"/>
    <col min="15106" max="15106" width="7.140625" style="70" customWidth="1"/>
    <col min="15107" max="15107" width="5.7109375" style="70" customWidth="1"/>
    <col min="15108" max="15108" width="9.85546875" style="70" customWidth="1"/>
    <col min="15109" max="15109" width="5.7109375" style="70" customWidth="1"/>
    <col min="15110" max="15110" width="14" style="70" customWidth="1"/>
    <col min="15111" max="15111" width="12.42578125" style="70" customWidth="1"/>
    <col min="15112" max="15112" width="12.140625" style="70" customWidth="1"/>
    <col min="15113" max="15339" width="9.140625" style="70" customWidth="1"/>
    <col min="15340" max="15359" width="9.140625" style="70"/>
    <col min="15360" max="15360" width="9.140625" style="70" customWidth="1"/>
    <col min="15361" max="15361" width="5.7109375" style="70" customWidth="1"/>
    <col min="15362" max="15362" width="7.140625" style="70" customWidth="1"/>
    <col min="15363" max="15363" width="5.7109375" style="70" customWidth="1"/>
    <col min="15364" max="15364" width="9.85546875" style="70" customWidth="1"/>
    <col min="15365" max="15365" width="5.7109375" style="70" customWidth="1"/>
    <col min="15366" max="15366" width="14" style="70" customWidth="1"/>
    <col min="15367" max="15367" width="12.42578125" style="70" customWidth="1"/>
    <col min="15368" max="15368" width="12.140625" style="70" customWidth="1"/>
    <col min="15369" max="15595" width="9.140625" style="70" customWidth="1"/>
    <col min="15596" max="15615" width="9.140625" style="70"/>
    <col min="15616" max="15616" width="9.140625" style="70" customWidth="1"/>
    <col min="15617" max="15617" width="5.7109375" style="70" customWidth="1"/>
    <col min="15618" max="15618" width="7.140625" style="70" customWidth="1"/>
    <col min="15619" max="15619" width="5.7109375" style="70" customWidth="1"/>
    <col min="15620" max="15620" width="9.85546875" style="70" customWidth="1"/>
    <col min="15621" max="15621" width="5.7109375" style="70" customWidth="1"/>
    <col min="15622" max="15622" width="14" style="70" customWidth="1"/>
    <col min="15623" max="15623" width="12.42578125" style="70" customWidth="1"/>
    <col min="15624" max="15624" width="12.140625" style="70" customWidth="1"/>
    <col min="15625" max="15851" width="9.140625" style="70" customWidth="1"/>
    <col min="15852" max="15871" width="9.140625" style="70"/>
    <col min="15872" max="15872" width="9.140625" style="70" customWidth="1"/>
    <col min="15873" max="15873" width="5.7109375" style="70" customWidth="1"/>
    <col min="15874" max="15874" width="7.140625" style="70" customWidth="1"/>
    <col min="15875" max="15875" width="5.7109375" style="70" customWidth="1"/>
    <col min="15876" max="15876" width="9.85546875" style="70" customWidth="1"/>
    <col min="15877" max="15877" width="5.7109375" style="70" customWidth="1"/>
    <col min="15878" max="15878" width="14" style="70" customWidth="1"/>
    <col min="15879" max="15879" width="12.42578125" style="70" customWidth="1"/>
    <col min="15880" max="15880" width="12.140625" style="70" customWidth="1"/>
    <col min="15881" max="16107" width="9.140625" style="70" customWidth="1"/>
    <col min="16108" max="16127" width="9.140625" style="70"/>
    <col min="16128" max="16128" width="9.140625" style="70" customWidth="1"/>
    <col min="16129" max="16129" width="5.7109375" style="70" customWidth="1"/>
    <col min="16130" max="16130" width="7.140625" style="70" customWidth="1"/>
    <col min="16131" max="16131" width="5.7109375" style="70" customWidth="1"/>
    <col min="16132" max="16132" width="9.85546875" style="70" customWidth="1"/>
    <col min="16133" max="16133" width="5.7109375" style="70" customWidth="1"/>
    <col min="16134" max="16134" width="14" style="70" customWidth="1"/>
    <col min="16135" max="16135" width="12.42578125" style="70" customWidth="1"/>
    <col min="16136" max="16136" width="12.140625" style="70" customWidth="1"/>
    <col min="16137" max="16363" width="9.140625" style="70" customWidth="1"/>
    <col min="16364" max="16384" width="9.140625" style="70"/>
  </cols>
  <sheetData>
    <row r="1" spans="1:8" x14ac:dyDescent="0.25">
      <c r="E1" s="70"/>
      <c r="F1" s="70"/>
    </row>
    <row r="2" spans="1:8" x14ac:dyDescent="0.25">
      <c r="E2" s="70"/>
      <c r="F2" s="70"/>
    </row>
    <row r="3" spans="1:8" x14ac:dyDescent="0.25">
      <c r="E3" s="70"/>
      <c r="F3" s="70"/>
    </row>
    <row r="4" spans="1:8" x14ac:dyDescent="0.25">
      <c r="E4" s="70"/>
      <c r="F4" s="70"/>
    </row>
    <row r="5" spans="1:8" x14ac:dyDescent="0.25">
      <c r="E5" s="70"/>
      <c r="F5" s="70"/>
    </row>
    <row r="6" spans="1:8" x14ac:dyDescent="0.25">
      <c r="E6" s="70"/>
      <c r="F6" s="70"/>
    </row>
    <row r="7" spans="1:8" x14ac:dyDescent="0.25">
      <c r="E7" s="70"/>
      <c r="F7" s="70"/>
    </row>
    <row r="8" spans="1:8" x14ac:dyDescent="0.25">
      <c r="E8" s="70"/>
      <c r="F8" s="70"/>
    </row>
    <row r="9" spans="1:8" x14ac:dyDescent="0.25">
      <c r="E9" s="70"/>
      <c r="F9" s="70"/>
    </row>
    <row r="10" spans="1:8" x14ac:dyDescent="0.25">
      <c r="E10" s="70"/>
      <c r="F10" s="70"/>
    </row>
    <row r="11" spans="1:8" x14ac:dyDescent="0.25">
      <c r="E11" s="70"/>
      <c r="F11" s="70"/>
    </row>
    <row r="12" spans="1:8" x14ac:dyDescent="0.25">
      <c r="E12" s="70"/>
      <c r="F12" s="70"/>
    </row>
    <row r="13" spans="1:8" x14ac:dyDescent="0.25">
      <c r="E13" s="70"/>
      <c r="F13" s="70"/>
    </row>
    <row r="14" spans="1:8" ht="44.25" customHeight="1" x14ac:dyDescent="0.3">
      <c r="A14" s="221" t="s">
        <v>710</v>
      </c>
      <c r="B14" s="221"/>
      <c r="C14" s="221"/>
      <c r="D14" s="221"/>
      <c r="E14" s="221"/>
      <c r="F14" s="221"/>
      <c r="G14" s="221"/>
      <c r="H14" s="221"/>
    </row>
    <row r="15" spans="1:8" ht="18.75" x14ac:dyDescent="0.3">
      <c r="A15" s="103"/>
      <c r="B15" s="103"/>
      <c r="C15" s="103"/>
      <c r="D15" s="103"/>
      <c r="E15" s="103"/>
      <c r="F15" s="103"/>
      <c r="G15" s="103"/>
      <c r="H15" s="103"/>
    </row>
    <row r="16" spans="1:8" x14ac:dyDescent="0.25">
      <c r="A16" s="206" t="s">
        <v>695</v>
      </c>
      <c r="B16" s="206" t="s">
        <v>696</v>
      </c>
      <c r="C16" s="206"/>
      <c r="D16" s="206"/>
      <c r="E16" s="206"/>
      <c r="F16" s="206"/>
      <c r="G16" s="206" t="s">
        <v>709</v>
      </c>
      <c r="H16" s="206"/>
    </row>
    <row r="17" spans="1:8" ht="24" x14ac:dyDescent="0.25">
      <c r="A17" s="206"/>
      <c r="B17" s="66" t="s">
        <v>705</v>
      </c>
      <c r="C17" s="66" t="s">
        <v>706</v>
      </c>
      <c r="D17" s="66" t="s">
        <v>707</v>
      </c>
      <c r="E17" s="66" t="s">
        <v>698</v>
      </c>
      <c r="F17" s="66" t="s">
        <v>699</v>
      </c>
      <c r="G17" s="66">
        <v>2022</v>
      </c>
      <c r="H17" s="66">
        <v>2023</v>
      </c>
    </row>
    <row r="18" spans="1:8" ht="12.75" customHeight="1" x14ac:dyDescent="0.25">
      <c r="A18" s="102">
        <v>1</v>
      </c>
      <c r="B18" s="102">
        <v>2</v>
      </c>
      <c r="C18" s="102">
        <v>3</v>
      </c>
      <c r="D18" s="102">
        <v>4</v>
      </c>
      <c r="E18" s="102">
        <v>5</v>
      </c>
      <c r="F18" s="102">
        <v>6</v>
      </c>
      <c r="G18" s="102">
        <v>7</v>
      </c>
      <c r="H18" s="68">
        <v>8</v>
      </c>
    </row>
    <row r="19" spans="1:8" s="75" customFormat="1" ht="31.5" x14ac:dyDescent="0.25">
      <c r="A19" s="99" t="s">
        <v>138</v>
      </c>
      <c r="B19" s="100">
        <v>904</v>
      </c>
      <c r="C19" s="101">
        <v>0</v>
      </c>
      <c r="D19" s="101">
        <v>0</v>
      </c>
      <c r="E19" s="89" t="s">
        <v>139</v>
      </c>
      <c r="F19" s="90" t="s">
        <v>139</v>
      </c>
      <c r="G19" s="77">
        <v>48054.5</v>
      </c>
      <c r="H19" s="77">
        <v>41405.4</v>
      </c>
    </row>
    <row r="20" spans="1:8" x14ac:dyDescent="0.25">
      <c r="A20" s="96" t="s">
        <v>140</v>
      </c>
      <c r="B20" s="97">
        <v>904</v>
      </c>
      <c r="C20" s="98">
        <v>7</v>
      </c>
      <c r="D20" s="98">
        <v>0</v>
      </c>
      <c r="E20" s="85" t="s">
        <v>139</v>
      </c>
      <c r="F20" s="86" t="s">
        <v>139</v>
      </c>
      <c r="G20" s="79">
        <v>14500.8</v>
      </c>
      <c r="H20" s="79">
        <v>8071.6</v>
      </c>
    </row>
    <row r="21" spans="1:8" x14ac:dyDescent="0.25">
      <c r="A21" s="96" t="s">
        <v>141</v>
      </c>
      <c r="B21" s="97">
        <v>904</v>
      </c>
      <c r="C21" s="98">
        <v>7</v>
      </c>
      <c r="D21" s="98">
        <v>3</v>
      </c>
      <c r="E21" s="85" t="s">
        <v>139</v>
      </c>
      <c r="F21" s="86" t="s">
        <v>139</v>
      </c>
      <c r="G21" s="79">
        <v>14480.8</v>
      </c>
      <c r="H21" s="79">
        <v>8051.6</v>
      </c>
    </row>
    <row r="22" spans="1:8" ht="47.25" x14ac:dyDescent="0.25">
      <c r="A22" s="96" t="s">
        <v>142</v>
      </c>
      <c r="B22" s="97">
        <v>904</v>
      </c>
      <c r="C22" s="98">
        <v>7</v>
      </c>
      <c r="D22" s="98">
        <v>3</v>
      </c>
      <c r="E22" s="85" t="s">
        <v>143</v>
      </c>
      <c r="F22" s="86" t="s">
        <v>139</v>
      </c>
      <c r="G22" s="79">
        <v>14480.8</v>
      </c>
      <c r="H22" s="79">
        <v>8051.6</v>
      </c>
    </row>
    <row r="23" spans="1:8" ht="47.25" customHeight="1" x14ac:dyDescent="0.25">
      <c r="A23" s="96" t="s">
        <v>144</v>
      </c>
      <c r="B23" s="97">
        <v>904</v>
      </c>
      <c r="C23" s="98">
        <v>7</v>
      </c>
      <c r="D23" s="98">
        <v>3</v>
      </c>
      <c r="E23" s="85" t="s">
        <v>145</v>
      </c>
      <c r="F23" s="86" t="s">
        <v>139</v>
      </c>
      <c r="G23" s="79">
        <v>14480.8</v>
      </c>
      <c r="H23" s="79">
        <v>8051.6</v>
      </c>
    </row>
    <row r="24" spans="1:8" ht="30.75" customHeight="1" x14ac:dyDescent="0.25">
      <c r="A24" s="96" t="s">
        <v>146</v>
      </c>
      <c r="B24" s="97">
        <v>904</v>
      </c>
      <c r="C24" s="98">
        <v>7</v>
      </c>
      <c r="D24" s="98">
        <v>3</v>
      </c>
      <c r="E24" s="85" t="s">
        <v>147</v>
      </c>
      <c r="F24" s="86" t="s">
        <v>139</v>
      </c>
      <c r="G24" s="79">
        <v>14180.8</v>
      </c>
      <c r="H24" s="79">
        <v>8051.6</v>
      </c>
    </row>
    <row r="25" spans="1:8" ht="15" customHeight="1" x14ac:dyDescent="0.25">
      <c r="A25" s="96" t="s">
        <v>148</v>
      </c>
      <c r="B25" s="97">
        <v>904</v>
      </c>
      <c r="C25" s="98">
        <v>7</v>
      </c>
      <c r="D25" s="98">
        <v>3</v>
      </c>
      <c r="E25" s="85" t="s">
        <v>149</v>
      </c>
      <c r="F25" s="86" t="s">
        <v>139</v>
      </c>
      <c r="G25" s="79">
        <v>21</v>
      </c>
      <c r="H25" s="79">
        <v>21</v>
      </c>
    </row>
    <row r="26" spans="1:8" ht="15.75" customHeight="1" x14ac:dyDescent="0.25">
      <c r="A26" s="96" t="s">
        <v>150</v>
      </c>
      <c r="B26" s="97">
        <v>904</v>
      </c>
      <c r="C26" s="98">
        <v>7</v>
      </c>
      <c r="D26" s="98">
        <v>3</v>
      </c>
      <c r="E26" s="85" t="s">
        <v>149</v>
      </c>
      <c r="F26" s="86" t="s">
        <v>151</v>
      </c>
      <c r="G26" s="79">
        <v>21</v>
      </c>
      <c r="H26" s="79">
        <v>21</v>
      </c>
    </row>
    <row r="27" spans="1:8" ht="31.5" x14ac:dyDescent="0.25">
      <c r="A27" s="96" t="s">
        <v>152</v>
      </c>
      <c r="B27" s="97">
        <v>904</v>
      </c>
      <c r="C27" s="98">
        <v>7</v>
      </c>
      <c r="D27" s="98">
        <v>3</v>
      </c>
      <c r="E27" s="85" t="s">
        <v>153</v>
      </c>
      <c r="F27" s="86" t="s">
        <v>139</v>
      </c>
      <c r="G27" s="79">
        <v>5451.4</v>
      </c>
      <c r="H27" s="79">
        <v>5761</v>
      </c>
    </row>
    <row r="28" spans="1:8" ht="78.75" x14ac:dyDescent="0.25">
      <c r="A28" s="96" t="s">
        <v>154</v>
      </c>
      <c r="B28" s="97">
        <v>904</v>
      </c>
      <c r="C28" s="98">
        <v>7</v>
      </c>
      <c r="D28" s="98">
        <v>3</v>
      </c>
      <c r="E28" s="85" t="s">
        <v>153</v>
      </c>
      <c r="F28" s="86" t="s">
        <v>155</v>
      </c>
      <c r="G28" s="79">
        <v>5068.7</v>
      </c>
      <c r="H28" s="79">
        <v>5377.3</v>
      </c>
    </row>
    <row r="29" spans="1:8" ht="31.5" x14ac:dyDescent="0.25">
      <c r="A29" s="96" t="s">
        <v>156</v>
      </c>
      <c r="B29" s="97">
        <v>904</v>
      </c>
      <c r="C29" s="98">
        <v>7</v>
      </c>
      <c r="D29" s="98">
        <v>3</v>
      </c>
      <c r="E29" s="85" t="s">
        <v>153</v>
      </c>
      <c r="F29" s="86" t="s">
        <v>157</v>
      </c>
      <c r="G29" s="79">
        <v>382.7</v>
      </c>
      <c r="H29" s="79">
        <v>383.7</v>
      </c>
    </row>
    <row r="30" spans="1:8" ht="171.75" customHeight="1" x14ac:dyDescent="0.25">
      <c r="A30" s="96" t="s">
        <v>158</v>
      </c>
      <c r="B30" s="97">
        <v>904</v>
      </c>
      <c r="C30" s="98">
        <v>7</v>
      </c>
      <c r="D30" s="98">
        <v>3</v>
      </c>
      <c r="E30" s="85" t="s">
        <v>159</v>
      </c>
      <c r="F30" s="86" t="s">
        <v>139</v>
      </c>
      <c r="G30" s="79">
        <v>2708.4</v>
      </c>
      <c r="H30" s="79">
        <v>2269.6</v>
      </c>
    </row>
    <row r="31" spans="1:8" ht="78.75" x14ac:dyDescent="0.25">
      <c r="A31" s="96" t="s">
        <v>154</v>
      </c>
      <c r="B31" s="97">
        <v>904</v>
      </c>
      <c r="C31" s="98">
        <v>7</v>
      </c>
      <c r="D31" s="98">
        <v>3</v>
      </c>
      <c r="E31" s="85" t="s">
        <v>159</v>
      </c>
      <c r="F31" s="86" t="s">
        <v>155</v>
      </c>
      <c r="G31" s="79">
        <v>2708.4</v>
      </c>
      <c r="H31" s="79">
        <v>2269.6</v>
      </c>
    </row>
    <row r="32" spans="1:8" ht="47.25" x14ac:dyDescent="0.25">
      <c r="A32" s="96" t="s">
        <v>160</v>
      </c>
      <c r="B32" s="97">
        <v>904</v>
      </c>
      <c r="C32" s="98">
        <v>7</v>
      </c>
      <c r="D32" s="98">
        <v>3</v>
      </c>
      <c r="E32" s="85" t="s">
        <v>161</v>
      </c>
      <c r="F32" s="86" t="s">
        <v>139</v>
      </c>
      <c r="G32" s="79">
        <v>6000</v>
      </c>
      <c r="H32" s="79">
        <v>0</v>
      </c>
    </row>
    <row r="33" spans="1:8" ht="31.5" x14ac:dyDescent="0.25">
      <c r="A33" s="96" t="s">
        <v>156</v>
      </c>
      <c r="B33" s="97">
        <v>904</v>
      </c>
      <c r="C33" s="98">
        <v>7</v>
      </c>
      <c r="D33" s="98">
        <v>3</v>
      </c>
      <c r="E33" s="85" t="s">
        <v>161</v>
      </c>
      <c r="F33" s="86" t="s">
        <v>157</v>
      </c>
      <c r="G33" s="79">
        <v>6000</v>
      </c>
      <c r="H33" s="79">
        <v>0</v>
      </c>
    </row>
    <row r="34" spans="1:8" ht="31.5" x14ac:dyDescent="0.25">
      <c r="A34" s="96" t="s">
        <v>164</v>
      </c>
      <c r="B34" s="97">
        <v>904</v>
      </c>
      <c r="C34" s="98">
        <v>7</v>
      </c>
      <c r="D34" s="98">
        <v>3</v>
      </c>
      <c r="E34" s="85" t="s">
        <v>165</v>
      </c>
      <c r="F34" s="86" t="s">
        <v>139</v>
      </c>
      <c r="G34" s="79">
        <v>300</v>
      </c>
      <c r="H34" s="79">
        <v>0</v>
      </c>
    </row>
    <row r="35" spans="1:8" ht="78.75" x14ac:dyDescent="0.25">
      <c r="A35" s="96" t="s">
        <v>166</v>
      </c>
      <c r="B35" s="97">
        <v>904</v>
      </c>
      <c r="C35" s="98">
        <v>7</v>
      </c>
      <c r="D35" s="98">
        <v>3</v>
      </c>
      <c r="E35" s="85" t="s">
        <v>167</v>
      </c>
      <c r="F35" s="86" t="s">
        <v>139</v>
      </c>
      <c r="G35" s="79">
        <v>300</v>
      </c>
      <c r="H35" s="79">
        <v>0</v>
      </c>
    </row>
    <row r="36" spans="1:8" ht="31.5" x14ac:dyDescent="0.25">
      <c r="A36" s="96" t="s">
        <v>156</v>
      </c>
      <c r="B36" s="97">
        <v>904</v>
      </c>
      <c r="C36" s="98">
        <v>7</v>
      </c>
      <c r="D36" s="98">
        <v>3</v>
      </c>
      <c r="E36" s="85" t="s">
        <v>167</v>
      </c>
      <c r="F36" s="86" t="s">
        <v>157</v>
      </c>
      <c r="G36" s="79">
        <v>300</v>
      </c>
      <c r="H36" s="79">
        <v>0</v>
      </c>
    </row>
    <row r="37" spans="1:8" ht="31.5" x14ac:dyDescent="0.25">
      <c r="A37" s="96" t="s">
        <v>168</v>
      </c>
      <c r="B37" s="97">
        <v>904</v>
      </c>
      <c r="C37" s="98">
        <v>7</v>
      </c>
      <c r="D37" s="98">
        <v>5</v>
      </c>
      <c r="E37" s="85" t="s">
        <v>139</v>
      </c>
      <c r="F37" s="86" t="s">
        <v>139</v>
      </c>
      <c r="G37" s="79">
        <v>20</v>
      </c>
      <c r="H37" s="79">
        <v>20</v>
      </c>
    </row>
    <row r="38" spans="1:8" ht="47.25" x14ac:dyDescent="0.25">
      <c r="A38" s="96" t="s">
        <v>142</v>
      </c>
      <c r="B38" s="97">
        <v>904</v>
      </c>
      <c r="C38" s="98">
        <v>7</v>
      </c>
      <c r="D38" s="98">
        <v>5</v>
      </c>
      <c r="E38" s="85" t="s">
        <v>143</v>
      </c>
      <c r="F38" s="86" t="s">
        <v>139</v>
      </c>
      <c r="G38" s="79">
        <v>20</v>
      </c>
      <c r="H38" s="79">
        <v>20</v>
      </c>
    </row>
    <row r="39" spans="1:8" ht="63" x14ac:dyDescent="0.25">
      <c r="A39" s="96" t="s">
        <v>144</v>
      </c>
      <c r="B39" s="97">
        <v>904</v>
      </c>
      <c r="C39" s="98">
        <v>7</v>
      </c>
      <c r="D39" s="98">
        <v>5</v>
      </c>
      <c r="E39" s="85" t="s">
        <v>145</v>
      </c>
      <c r="F39" s="86" t="s">
        <v>139</v>
      </c>
      <c r="G39" s="79">
        <v>20</v>
      </c>
      <c r="H39" s="79">
        <v>20</v>
      </c>
    </row>
    <row r="40" spans="1:8" x14ac:dyDescent="0.25">
      <c r="A40" s="96" t="s">
        <v>169</v>
      </c>
      <c r="B40" s="97">
        <v>904</v>
      </c>
      <c r="C40" s="98">
        <v>7</v>
      </c>
      <c r="D40" s="98">
        <v>5</v>
      </c>
      <c r="E40" s="85" t="s">
        <v>170</v>
      </c>
      <c r="F40" s="86" t="s">
        <v>139</v>
      </c>
      <c r="G40" s="79">
        <v>10</v>
      </c>
      <c r="H40" s="79">
        <v>10</v>
      </c>
    </row>
    <row r="41" spans="1:8" ht="31.5" x14ac:dyDescent="0.25">
      <c r="A41" s="96" t="s">
        <v>171</v>
      </c>
      <c r="B41" s="97">
        <v>904</v>
      </c>
      <c r="C41" s="98">
        <v>7</v>
      </c>
      <c r="D41" s="98">
        <v>5</v>
      </c>
      <c r="E41" s="85" t="s">
        <v>172</v>
      </c>
      <c r="F41" s="86" t="s">
        <v>139</v>
      </c>
      <c r="G41" s="79">
        <v>10</v>
      </c>
      <c r="H41" s="79">
        <v>10</v>
      </c>
    </row>
    <row r="42" spans="1:8" ht="31.5" x14ac:dyDescent="0.25">
      <c r="A42" s="96" t="s">
        <v>156</v>
      </c>
      <c r="B42" s="97">
        <v>904</v>
      </c>
      <c r="C42" s="98">
        <v>7</v>
      </c>
      <c r="D42" s="98">
        <v>5</v>
      </c>
      <c r="E42" s="85" t="s">
        <v>172</v>
      </c>
      <c r="F42" s="86" t="s">
        <v>157</v>
      </c>
      <c r="G42" s="79">
        <v>10</v>
      </c>
      <c r="H42" s="79">
        <v>10</v>
      </c>
    </row>
    <row r="43" spans="1:8" ht="31.5" x14ac:dyDescent="0.25">
      <c r="A43" s="96" t="s">
        <v>173</v>
      </c>
      <c r="B43" s="97">
        <v>904</v>
      </c>
      <c r="C43" s="98">
        <v>7</v>
      </c>
      <c r="D43" s="98">
        <v>5</v>
      </c>
      <c r="E43" s="85" t="s">
        <v>174</v>
      </c>
      <c r="F43" s="86" t="s">
        <v>139</v>
      </c>
      <c r="G43" s="79">
        <v>10</v>
      </c>
      <c r="H43" s="79">
        <v>10</v>
      </c>
    </row>
    <row r="44" spans="1:8" ht="31.5" x14ac:dyDescent="0.25">
      <c r="A44" s="96" t="s">
        <v>171</v>
      </c>
      <c r="B44" s="97">
        <v>904</v>
      </c>
      <c r="C44" s="98">
        <v>7</v>
      </c>
      <c r="D44" s="98">
        <v>5</v>
      </c>
      <c r="E44" s="85" t="s">
        <v>175</v>
      </c>
      <c r="F44" s="86" t="s">
        <v>139</v>
      </c>
      <c r="G44" s="79">
        <v>10</v>
      </c>
      <c r="H44" s="79">
        <v>10</v>
      </c>
    </row>
    <row r="45" spans="1:8" ht="31.5" x14ac:dyDescent="0.25">
      <c r="A45" s="96" t="s">
        <v>156</v>
      </c>
      <c r="B45" s="97">
        <v>904</v>
      </c>
      <c r="C45" s="98">
        <v>7</v>
      </c>
      <c r="D45" s="98">
        <v>5</v>
      </c>
      <c r="E45" s="85" t="s">
        <v>175</v>
      </c>
      <c r="F45" s="86" t="s">
        <v>157</v>
      </c>
      <c r="G45" s="79">
        <v>10</v>
      </c>
      <c r="H45" s="79">
        <v>10</v>
      </c>
    </row>
    <row r="46" spans="1:8" x14ac:dyDescent="0.25">
      <c r="A46" s="96" t="s">
        <v>176</v>
      </c>
      <c r="B46" s="97">
        <v>904</v>
      </c>
      <c r="C46" s="98">
        <v>8</v>
      </c>
      <c r="D46" s="98">
        <v>0</v>
      </c>
      <c r="E46" s="85" t="s">
        <v>139</v>
      </c>
      <c r="F46" s="86" t="s">
        <v>139</v>
      </c>
      <c r="G46" s="79">
        <v>33553.699999999997</v>
      </c>
      <c r="H46" s="79">
        <v>33333.800000000003</v>
      </c>
    </row>
    <row r="47" spans="1:8" x14ac:dyDescent="0.25">
      <c r="A47" s="96" t="s">
        <v>177</v>
      </c>
      <c r="B47" s="97">
        <v>904</v>
      </c>
      <c r="C47" s="98">
        <v>8</v>
      </c>
      <c r="D47" s="98">
        <v>1</v>
      </c>
      <c r="E47" s="85" t="s">
        <v>139</v>
      </c>
      <c r="F47" s="86" t="s">
        <v>139</v>
      </c>
      <c r="G47" s="79">
        <v>31969.9</v>
      </c>
      <c r="H47" s="79">
        <v>31767.9</v>
      </c>
    </row>
    <row r="48" spans="1:8" ht="47.25" x14ac:dyDescent="0.25">
      <c r="A48" s="96" t="s">
        <v>142</v>
      </c>
      <c r="B48" s="97">
        <v>904</v>
      </c>
      <c r="C48" s="98">
        <v>8</v>
      </c>
      <c r="D48" s="98">
        <v>1</v>
      </c>
      <c r="E48" s="85" t="s">
        <v>143</v>
      </c>
      <c r="F48" s="86" t="s">
        <v>139</v>
      </c>
      <c r="G48" s="79">
        <v>31537.8</v>
      </c>
      <c r="H48" s="79">
        <v>31435.7</v>
      </c>
    </row>
    <row r="49" spans="1:8" ht="63" x14ac:dyDescent="0.25">
      <c r="A49" s="96" t="s">
        <v>144</v>
      </c>
      <c r="B49" s="97">
        <v>904</v>
      </c>
      <c r="C49" s="98">
        <v>8</v>
      </c>
      <c r="D49" s="98">
        <v>1</v>
      </c>
      <c r="E49" s="85" t="s">
        <v>145</v>
      </c>
      <c r="F49" s="86" t="s">
        <v>139</v>
      </c>
      <c r="G49" s="79">
        <v>31537.8</v>
      </c>
      <c r="H49" s="79">
        <v>31435.7</v>
      </c>
    </row>
    <row r="50" spans="1:8" x14ac:dyDescent="0.25">
      <c r="A50" s="96" t="s">
        <v>169</v>
      </c>
      <c r="B50" s="97">
        <v>904</v>
      </c>
      <c r="C50" s="98">
        <v>8</v>
      </c>
      <c r="D50" s="98">
        <v>1</v>
      </c>
      <c r="E50" s="85" t="s">
        <v>170</v>
      </c>
      <c r="F50" s="86" t="s">
        <v>139</v>
      </c>
      <c r="G50" s="79">
        <v>2334.3000000000002</v>
      </c>
      <c r="H50" s="79">
        <v>2329.4</v>
      </c>
    </row>
    <row r="51" spans="1:8" ht="31.5" x14ac:dyDescent="0.25">
      <c r="A51" s="96" t="s">
        <v>152</v>
      </c>
      <c r="B51" s="97">
        <v>904</v>
      </c>
      <c r="C51" s="98">
        <v>8</v>
      </c>
      <c r="D51" s="98">
        <v>1</v>
      </c>
      <c r="E51" s="85" t="s">
        <v>178</v>
      </c>
      <c r="F51" s="86" t="s">
        <v>139</v>
      </c>
      <c r="G51" s="79">
        <v>1585</v>
      </c>
      <c r="H51" s="79">
        <v>1701.4</v>
      </c>
    </row>
    <row r="52" spans="1:8" ht="78.75" x14ac:dyDescent="0.25">
      <c r="A52" s="96" t="s">
        <v>154</v>
      </c>
      <c r="B52" s="97">
        <v>904</v>
      </c>
      <c r="C52" s="98">
        <v>8</v>
      </c>
      <c r="D52" s="98">
        <v>1</v>
      </c>
      <c r="E52" s="85" t="s">
        <v>178</v>
      </c>
      <c r="F52" s="86" t="s">
        <v>155</v>
      </c>
      <c r="G52" s="79">
        <v>1378.9</v>
      </c>
      <c r="H52" s="79">
        <v>1492.3</v>
      </c>
    </row>
    <row r="53" spans="1:8" ht="31.5" x14ac:dyDescent="0.25">
      <c r="A53" s="96" t="s">
        <v>156</v>
      </c>
      <c r="B53" s="97">
        <v>904</v>
      </c>
      <c r="C53" s="98">
        <v>8</v>
      </c>
      <c r="D53" s="98">
        <v>1</v>
      </c>
      <c r="E53" s="85" t="s">
        <v>178</v>
      </c>
      <c r="F53" s="86" t="s">
        <v>157</v>
      </c>
      <c r="G53" s="79">
        <v>198.7</v>
      </c>
      <c r="H53" s="79">
        <v>201.7</v>
      </c>
    </row>
    <row r="54" spans="1:8" x14ac:dyDescent="0.25">
      <c r="A54" s="96" t="s">
        <v>179</v>
      </c>
      <c r="B54" s="97">
        <v>904</v>
      </c>
      <c r="C54" s="98">
        <v>8</v>
      </c>
      <c r="D54" s="98">
        <v>1</v>
      </c>
      <c r="E54" s="85" t="s">
        <v>178</v>
      </c>
      <c r="F54" s="86" t="s">
        <v>180</v>
      </c>
      <c r="G54" s="79">
        <v>7.4</v>
      </c>
      <c r="H54" s="79">
        <v>7.4</v>
      </c>
    </row>
    <row r="55" spans="1:8" ht="171.75" customHeight="1" x14ac:dyDescent="0.25">
      <c r="A55" s="96" t="s">
        <v>158</v>
      </c>
      <c r="B55" s="97">
        <v>904</v>
      </c>
      <c r="C55" s="98">
        <v>8</v>
      </c>
      <c r="D55" s="98">
        <v>1</v>
      </c>
      <c r="E55" s="85" t="s">
        <v>181</v>
      </c>
      <c r="F55" s="86" t="s">
        <v>139</v>
      </c>
      <c r="G55" s="79">
        <v>749.3</v>
      </c>
      <c r="H55" s="79">
        <v>628</v>
      </c>
    </row>
    <row r="56" spans="1:8" ht="78.75" x14ac:dyDescent="0.25">
      <c r="A56" s="96" t="s">
        <v>154</v>
      </c>
      <c r="B56" s="97">
        <v>904</v>
      </c>
      <c r="C56" s="98">
        <v>8</v>
      </c>
      <c r="D56" s="98">
        <v>1</v>
      </c>
      <c r="E56" s="85" t="s">
        <v>181</v>
      </c>
      <c r="F56" s="86" t="s">
        <v>155</v>
      </c>
      <c r="G56" s="79">
        <v>749.3</v>
      </c>
      <c r="H56" s="79">
        <v>628</v>
      </c>
    </row>
    <row r="57" spans="1:8" ht="31.5" x14ac:dyDescent="0.25">
      <c r="A57" s="96" t="s">
        <v>183</v>
      </c>
      <c r="B57" s="97">
        <v>904</v>
      </c>
      <c r="C57" s="98">
        <v>8</v>
      </c>
      <c r="D57" s="98">
        <v>1</v>
      </c>
      <c r="E57" s="85" t="s">
        <v>184</v>
      </c>
      <c r="F57" s="86" t="s">
        <v>139</v>
      </c>
      <c r="G57" s="79">
        <v>18472.7</v>
      </c>
      <c r="H57" s="79">
        <v>18410.7</v>
      </c>
    </row>
    <row r="58" spans="1:8" ht="31.5" x14ac:dyDescent="0.25">
      <c r="A58" s="96" t="s">
        <v>152</v>
      </c>
      <c r="B58" s="97">
        <v>904</v>
      </c>
      <c r="C58" s="98">
        <v>8</v>
      </c>
      <c r="D58" s="98">
        <v>1</v>
      </c>
      <c r="E58" s="85" t="s">
        <v>185</v>
      </c>
      <c r="F58" s="86" t="s">
        <v>139</v>
      </c>
      <c r="G58" s="79">
        <v>12653.5</v>
      </c>
      <c r="H58" s="79">
        <v>13523.4</v>
      </c>
    </row>
    <row r="59" spans="1:8" ht="78.75" x14ac:dyDescent="0.25">
      <c r="A59" s="96" t="s">
        <v>154</v>
      </c>
      <c r="B59" s="97">
        <v>904</v>
      </c>
      <c r="C59" s="98">
        <v>8</v>
      </c>
      <c r="D59" s="98">
        <v>1</v>
      </c>
      <c r="E59" s="85" t="s">
        <v>185</v>
      </c>
      <c r="F59" s="86" t="s">
        <v>155</v>
      </c>
      <c r="G59" s="79">
        <v>10530</v>
      </c>
      <c r="H59" s="79">
        <v>11399.9</v>
      </c>
    </row>
    <row r="60" spans="1:8" ht="31.5" x14ac:dyDescent="0.25">
      <c r="A60" s="96" t="s">
        <v>156</v>
      </c>
      <c r="B60" s="97">
        <v>904</v>
      </c>
      <c r="C60" s="98">
        <v>8</v>
      </c>
      <c r="D60" s="98">
        <v>1</v>
      </c>
      <c r="E60" s="85" t="s">
        <v>185</v>
      </c>
      <c r="F60" s="86" t="s">
        <v>157</v>
      </c>
      <c r="G60" s="79">
        <v>2110.4</v>
      </c>
      <c r="H60" s="79">
        <v>2110.4</v>
      </c>
    </row>
    <row r="61" spans="1:8" x14ac:dyDescent="0.25">
      <c r="A61" s="96" t="s">
        <v>179</v>
      </c>
      <c r="B61" s="97">
        <v>904</v>
      </c>
      <c r="C61" s="98">
        <v>8</v>
      </c>
      <c r="D61" s="98">
        <v>1</v>
      </c>
      <c r="E61" s="85" t="s">
        <v>185</v>
      </c>
      <c r="F61" s="86" t="s">
        <v>180</v>
      </c>
      <c r="G61" s="79">
        <v>13.1</v>
      </c>
      <c r="H61" s="79">
        <v>13.1</v>
      </c>
    </row>
    <row r="62" spans="1:8" ht="171.75" customHeight="1" x14ac:dyDescent="0.25">
      <c r="A62" s="96" t="s">
        <v>158</v>
      </c>
      <c r="B62" s="97">
        <v>904</v>
      </c>
      <c r="C62" s="98">
        <v>8</v>
      </c>
      <c r="D62" s="98">
        <v>1</v>
      </c>
      <c r="E62" s="85" t="s">
        <v>186</v>
      </c>
      <c r="F62" s="86" t="s">
        <v>139</v>
      </c>
      <c r="G62" s="79">
        <v>5745.1</v>
      </c>
      <c r="H62" s="79">
        <v>4814.2</v>
      </c>
    </row>
    <row r="63" spans="1:8" ht="78.75" x14ac:dyDescent="0.25">
      <c r="A63" s="96" t="s">
        <v>154</v>
      </c>
      <c r="B63" s="97">
        <v>904</v>
      </c>
      <c r="C63" s="98">
        <v>8</v>
      </c>
      <c r="D63" s="98">
        <v>1</v>
      </c>
      <c r="E63" s="85" t="s">
        <v>186</v>
      </c>
      <c r="F63" s="86" t="s">
        <v>155</v>
      </c>
      <c r="G63" s="79">
        <v>5745.1</v>
      </c>
      <c r="H63" s="79">
        <v>4814.2</v>
      </c>
    </row>
    <row r="64" spans="1:8" ht="31.5" x14ac:dyDescent="0.25">
      <c r="A64" s="96" t="s">
        <v>187</v>
      </c>
      <c r="B64" s="97">
        <v>904</v>
      </c>
      <c r="C64" s="98">
        <v>8</v>
      </c>
      <c r="D64" s="98">
        <v>1</v>
      </c>
      <c r="E64" s="85" t="s">
        <v>188</v>
      </c>
      <c r="F64" s="86" t="s">
        <v>139</v>
      </c>
      <c r="G64" s="79">
        <v>74.099999999999994</v>
      </c>
      <c r="H64" s="79">
        <v>73.099999999999994</v>
      </c>
    </row>
    <row r="65" spans="1:8" ht="31.5" x14ac:dyDescent="0.25">
      <c r="A65" s="96" t="s">
        <v>156</v>
      </c>
      <c r="B65" s="97">
        <v>904</v>
      </c>
      <c r="C65" s="98">
        <v>8</v>
      </c>
      <c r="D65" s="98">
        <v>1</v>
      </c>
      <c r="E65" s="85" t="s">
        <v>188</v>
      </c>
      <c r="F65" s="86" t="s">
        <v>157</v>
      </c>
      <c r="G65" s="79">
        <v>74.099999999999994</v>
      </c>
      <c r="H65" s="79">
        <v>73.099999999999994</v>
      </c>
    </row>
    <row r="66" spans="1:8" ht="31.5" x14ac:dyDescent="0.25">
      <c r="A66" s="96" t="s">
        <v>173</v>
      </c>
      <c r="B66" s="97">
        <v>904</v>
      </c>
      <c r="C66" s="98">
        <v>8</v>
      </c>
      <c r="D66" s="98">
        <v>1</v>
      </c>
      <c r="E66" s="85" t="s">
        <v>174</v>
      </c>
      <c r="F66" s="86" t="s">
        <v>139</v>
      </c>
      <c r="G66" s="79">
        <v>10730.8</v>
      </c>
      <c r="H66" s="79">
        <v>10695.6</v>
      </c>
    </row>
    <row r="67" spans="1:8" ht="47.25" x14ac:dyDescent="0.25">
      <c r="A67" s="96" t="s">
        <v>192</v>
      </c>
      <c r="B67" s="97">
        <v>904</v>
      </c>
      <c r="C67" s="98">
        <v>8</v>
      </c>
      <c r="D67" s="98">
        <v>1</v>
      </c>
      <c r="E67" s="85" t="s">
        <v>193</v>
      </c>
      <c r="F67" s="86" t="s">
        <v>139</v>
      </c>
      <c r="G67" s="79">
        <v>222</v>
      </c>
      <c r="H67" s="79">
        <v>222</v>
      </c>
    </row>
    <row r="68" spans="1:8" ht="31.5" x14ac:dyDescent="0.25">
      <c r="A68" s="96" t="s">
        <v>156</v>
      </c>
      <c r="B68" s="97">
        <v>904</v>
      </c>
      <c r="C68" s="98">
        <v>8</v>
      </c>
      <c r="D68" s="98">
        <v>1</v>
      </c>
      <c r="E68" s="85" t="s">
        <v>193</v>
      </c>
      <c r="F68" s="86" t="s">
        <v>157</v>
      </c>
      <c r="G68" s="79">
        <v>222</v>
      </c>
      <c r="H68" s="79">
        <v>222</v>
      </c>
    </row>
    <row r="69" spans="1:8" ht="31.5" x14ac:dyDescent="0.25">
      <c r="A69" s="96" t="s">
        <v>152</v>
      </c>
      <c r="B69" s="97">
        <v>904</v>
      </c>
      <c r="C69" s="98">
        <v>8</v>
      </c>
      <c r="D69" s="98">
        <v>1</v>
      </c>
      <c r="E69" s="85" t="s">
        <v>194</v>
      </c>
      <c r="F69" s="86" t="s">
        <v>139</v>
      </c>
      <c r="G69" s="79">
        <v>7095.1</v>
      </c>
      <c r="H69" s="79">
        <v>7613</v>
      </c>
    </row>
    <row r="70" spans="1:8" ht="78.75" x14ac:dyDescent="0.25">
      <c r="A70" s="96" t="s">
        <v>154</v>
      </c>
      <c r="B70" s="97">
        <v>904</v>
      </c>
      <c r="C70" s="98">
        <v>8</v>
      </c>
      <c r="D70" s="98">
        <v>1</v>
      </c>
      <c r="E70" s="85" t="s">
        <v>194</v>
      </c>
      <c r="F70" s="86" t="s">
        <v>155</v>
      </c>
      <c r="G70" s="79">
        <v>6261.1</v>
      </c>
      <c r="H70" s="79">
        <v>6778</v>
      </c>
    </row>
    <row r="71" spans="1:8" ht="31.5" x14ac:dyDescent="0.25">
      <c r="A71" s="96" t="s">
        <v>156</v>
      </c>
      <c r="B71" s="97">
        <v>904</v>
      </c>
      <c r="C71" s="98">
        <v>8</v>
      </c>
      <c r="D71" s="98">
        <v>1</v>
      </c>
      <c r="E71" s="85" t="s">
        <v>194</v>
      </c>
      <c r="F71" s="86" t="s">
        <v>157</v>
      </c>
      <c r="G71" s="79">
        <v>814.2</v>
      </c>
      <c r="H71" s="79">
        <v>815.2</v>
      </c>
    </row>
    <row r="72" spans="1:8" x14ac:dyDescent="0.25">
      <c r="A72" s="96" t="s">
        <v>179</v>
      </c>
      <c r="B72" s="97">
        <v>904</v>
      </c>
      <c r="C72" s="98">
        <v>8</v>
      </c>
      <c r="D72" s="98">
        <v>1</v>
      </c>
      <c r="E72" s="85" t="s">
        <v>194</v>
      </c>
      <c r="F72" s="86" t="s">
        <v>180</v>
      </c>
      <c r="G72" s="79">
        <v>19.8</v>
      </c>
      <c r="H72" s="79">
        <v>19.8</v>
      </c>
    </row>
    <row r="73" spans="1:8" ht="171.75" customHeight="1" x14ac:dyDescent="0.25">
      <c r="A73" s="96" t="s">
        <v>158</v>
      </c>
      <c r="B73" s="97">
        <v>904</v>
      </c>
      <c r="C73" s="98">
        <v>8</v>
      </c>
      <c r="D73" s="98">
        <v>1</v>
      </c>
      <c r="E73" s="85" t="s">
        <v>195</v>
      </c>
      <c r="F73" s="86" t="s">
        <v>139</v>
      </c>
      <c r="G73" s="79">
        <v>3413.7</v>
      </c>
      <c r="H73" s="79">
        <v>2860.6</v>
      </c>
    </row>
    <row r="74" spans="1:8" ht="78.75" x14ac:dyDescent="0.25">
      <c r="A74" s="96" t="s">
        <v>154</v>
      </c>
      <c r="B74" s="97">
        <v>904</v>
      </c>
      <c r="C74" s="98">
        <v>8</v>
      </c>
      <c r="D74" s="98">
        <v>1</v>
      </c>
      <c r="E74" s="85" t="s">
        <v>195</v>
      </c>
      <c r="F74" s="86" t="s">
        <v>155</v>
      </c>
      <c r="G74" s="79">
        <v>3413.7</v>
      </c>
      <c r="H74" s="79">
        <v>2860.6</v>
      </c>
    </row>
    <row r="75" spans="1:8" ht="63" x14ac:dyDescent="0.25">
      <c r="A75" s="96" t="s">
        <v>198</v>
      </c>
      <c r="B75" s="97">
        <v>904</v>
      </c>
      <c r="C75" s="98">
        <v>8</v>
      </c>
      <c r="D75" s="98">
        <v>1</v>
      </c>
      <c r="E75" s="85" t="s">
        <v>199</v>
      </c>
      <c r="F75" s="86" t="s">
        <v>139</v>
      </c>
      <c r="G75" s="79">
        <v>205</v>
      </c>
      <c r="H75" s="79">
        <v>105</v>
      </c>
    </row>
    <row r="76" spans="1:8" ht="63" x14ac:dyDescent="0.25">
      <c r="A76" s="96" t="s">
        <v>200</v>
      </c>
      <c r="B76" s="97">
        <v>904</v>
      </c>
      <c r="C76" s="98">
        <v>8</v>
      </c>
      <c r="D76" s="98">
        <v>1</v>
      </c>
      <c r="E76" s="85" t="s">
        <v>201</v>
      </c>
      <c r="F76" s="86" t="s">
        <v>139</v>
      </c>
      <c r="G76" s="79">
        <v>205</v>
      </c>
      <c r="H76" s="79">
        <v>105</v>
      </c>
    </row>
    <row r="77" spans="1:8" ht="47.25" x14ac:dyDescent="0.25">
      <c r="A77" s="96" t="s">
        <v>202</v>
      </c>
      <c r="B77" s="97">
        <v>904</v>
      </c>
      <c r="C77" s="98">
        <v>8</v>
      </c>
      <c r="D77" s="98">
        <v>1</v>
      </c>
      <c r="E77" s="85" t="s">
        <v>203</v>
      </c>
      <c r="F77" s="86" t="s">
        <v>139</v>
      </c>
      <c r="G77" s="79">
        <v>205</v>
      </c>
      <c r="H77" s="79">
        <v>105</v>
      </c>
    </row>
    <row r="78" spans="1:8" ht="63" x14ac:dyDescent="0.25">
      <c r="A78" s="96" t="s">
        <v>204</v>
      </c>
      <c r="B78" s="97">
        <v>904</v>
      </c>
      <c r="C78" s="98">
        <v>8</v>
      </c>
      <c r="D78" s="98">
        <v>1</v>
      </c>
      <c r="E78" s="85" t="s">
        <v>205</v>
      </c>
      <c r="F78" s="86" t="s">
        <v>139</v>
      </c>
      <c r="G78" s="79">
        <v>205</v>
      </c>
      <c r="H78" s="79">
        <v>105</v>
      </c>
    </row>
    <row r="79" spans="1:8" ht="31.5" x14ac:dyDescent="0.25">
      <c r="A79" s="96" t="s">
        <v>156</v>
      </c>
      <c r="B79" s="97">
        <v>904</v>
      </c>
      <c r="C79" s="98">
        <v>8</v>
      </c>
      <c r="D79" s="98">
        <v>1</v>
      </c>
      <c r="E79" s="85" t="s">
        <v>205</v>
      </c>
      <c r="F79" s="86" t="s">
        <v>157</v>
      </c>
      <c r="G79" s="79">
        <v>205</v>
      </c>
      <c r="H79" s="79">
        <v>105</v>
      </c>
    </row>
    <row r="80" spans="1:8" ht="47.25" x14ac:dyDescent="0.25">
      <c r="A80" s="96" t="s">
        <v>206</v>
      </c>
      <c r="B80" s="97">
        <v>904</v>
      </c>
      <c r="C80" s="98">
        <v>8</v>
      </c>
      <c r="D80" s="98">
        <v>1</v>
      </c>
      <c r="E80" s="85" t="s">
        <v>207</v>
      </c>
      <c r="F80" s="86" t="s">
        <v>139</v>
      </c>
      <c r="G80" s="79">
        <v>227.1</v>
      </c>
      <c r="H80" s="79">
        <v>227.2</v>
      </c>
    </row>
    <row r="81" spans="1:11" ht="63" x14ac:dyDescent="0.25">
      <c r="A81" s="96" t="s">
        <v>208</v>
      </c>
      <c r="B81" s="97">
        <v>904</v>
      </c>
      <c r="C81" s="98">
        <v>8</v>
      </c>
      <c r="D81" s="98">
        <v>1</v>
      </c>
      <c r="E81" s="85" t="s">
        <v>209</v>
      </c>
      <c r="F81" s="86" t="s">
        <v>139</v>
      </c>
      <c r="G81" s="79">
        <v>227.1</v>
      </c>
      <c r="H81" s="79">
        <v>227.2</v>
      </c>
    </row>
    <row r="82" spans="1:11" ht="62.25" customHeight="1" x14ac:dyDescent="0.25">
      <c r="A82" s="96" t="s">
        <v>210</v>
      </c>
      <c r="B82" s="97">
        <v>904</v>
      </c>
      <c r="C82" s="98">
        <v>8</v>
      </c>
      <c r="D82" s="98">
        <v>1</v>
      </c>
      <c r="E82" s="85" t="s">
        <v>211</v>
      </c>
      <c r="F82" s="86" t="s">
        <v>139</v>
      </c>
      <c r="G82" s="79">
        <v>227.1</v>
      </c>
      <c r="H82" s="79">
        <v>227.2</v>
      </c>
    </row>
    <row r="83" spans="1:11" ht="47.25" x14ac:dyDescent="0.25">
      <c r="A83" s="96" t="s">
        <v>212</v>
      </c>
      <c r="B83" s="97">
        <v>904</v>
      </c>
      <c r="C83" s="98">
        <v>8</v>
      </c>
      <c r="D83" s="98">
        <v>1</v>
      </c>
      <c r="E83" s="85" t="s">
        <v>213</v>
      </c>
      <c r="F83" s="86" t="s">
        <v>139</v>
      </c>
      <c r="G83" s="79">
        <v>227.1</v>
      </c>
      <c r="H83" s="79">
        <v>227.2</v>
      </c>
    </row>
    <row r="84" spans="1:11" ht="31.5" x14ac:dyDescent="0.25">
      <c r="A84" s="96" t="s">
        <v>156</v>
      </c>
      <c r="B84" s="97">
        <v>904</v>
      </c>
      <c r="C84" s="98">
        <v>8</v>
      </c>
      <c r="D84" s="98">
        <v>1</v>
      </c>
      <c r="E84" s="85" t="s">
        <v>213</v>
      </c>
      <c r="F84" s="86" t="s">
        <v>157</v>
      </c>
      <c r="G84" s="79">
        <v>227.1</v>
      </c>
      <c r="H84" s="79">
        <v>227.2</v>
      </c>
    </row>
    <row r="85" spans="1:11" ht="31.5" x14ac:dyDescent="0.25">
      <c r="A85" s="96" t="s">
        <v>214</v>
      </c>
      <c r="B85" s="97">
        <v>904</v>
      </c>
      <c r="C85" s="98">
        <v>8</v>
      </c>
      <c r="D85" s="98">
        <v>4</v>
      </c>
      <c r="E85" s="85" t="s">
        <v>139</v>
      </c>
      <c r="F85" s="86" t="s">
        <v>139</v>
      </c>
      <c r="G85" s="79">
        <v>1583.8</v>
      </c>
      <c r="H85" s="79">
        <v>1565.9</v>
      </c>
    </row>
    <row r="86" spans="1:11" ht="47.25" x14ac:dyDescent="0.25">
      <c r="A86" s="96" t="s">
        <v>142</v>
      </c>
      <c r="B86" s="97">
        <v>904</v>
      </c>
      <c r="C86" s="98">
        <v>8</v>
      </c>
      <c r="D86" s="98">
        <v>4</v>
      </c>
      <c r="E86" s="85" t="s">
        <v>143</v>
      </c>
      <c r="F86" s="86" t="s">
        <v>139</v>
      </c>
      <c r="G86" s="79">
        <v>1583.8</v>
      </c>
      <c r="H86" s="79">
        <v>1565.9</v>
      </c>
    </row>
    <row r="87" spans="1:11" ht="47.25" customHeight="1" x14ac:dyDescent="0.25">
      <c r="A87" s="96" t="s">
        <v>215</v>
      </c>
      <c r="B87" s="97">
        <v>904</v>
      </c>
      <c r="C87" s="98">
        <v>8</v>
      </c>
      <c r="D87" s="98">
        <v>4</v>
      </c>
      <c r="E87" s="85" t="s">
        <v>216</v>
      </c>
      <c r="F87" s="86" t="s">
        <v>139</v>
      </c>
      <c r="G87" s="79">
        <v>1583.8</v>
      </c>
      <c r="H87" s="79">
        <v>1565.9</v>
      </c>
    </row>
    <row r="88" spans="1:11" ht="31.5" x14ac:dyDescent="0.25">
      <c r="A88" s="96" t="s">
        <v>217</v>
      </c>
      <c r="B88" s="97">
        <v>904</v>
      </c>
      <c r="C88" s="98">
        <v>8</v>
      </c>
      <c r="D88" s="98">
        <v>4</v>
      </c>
      <c r="E88" s="85" t="s">
        <v>218</v>
      </c>
      <c r="F88" s="86" t="s">
        <v>139</v>
      </c>
      <c r="G88" s="79">
        <v>1583.8</v>
      </c>
      <c r="H88" s="79">
        <v>1565.9</v>
      </c>
    </row>
    <row r="89" spans="1:11" ht="31.5" x14ac:dyDescent="0.25">
      <c r="A89" s="96" t="s">
        <v>219</v>
      </c>
      <c r="B89" s="97">
        <v>904</v>
      </c>
      <c r="C89" s="98">
        <v>8</v>
      </c>
      <c r="D89" s="98">
        <v>4</v>
      </c>
      <c r="E89" s="85" t="s">
        <v>220</v>
      </c>
      <c r="F89" s="86" t="s">
        <v>139</v>
      </c>
      <c r="G89" s="79">
        <v>1031</v>
      </c>
      <c r="H89" s="79">
        <v>1102.7</v>
      </c>
    </row>
    <row r="90" spans="1:11" ht="78.75" x14ac:dyDescent="0.25">
      <c r="A90" s="96" t="s">
        <v>154</v>
      </c>
      <c r="B90" s="97">
        <v>904</v>
      </c>
      <c r="C90" s="98">
        <v>8</v>
      </c>
      <c r="D90" s="98">
        <v>4</v>
      </c>
      <c r="E90" s="85" t="s">
        <v>220</v>
      </c>
      <c r="F90" s="86" t="s">
        <v>155</v>
      </c>
      <c r="G90" s="79">
        <v>1013.1</v>
      </c>
      <c r="H90" s="79">
        <v>1096.8</v>
      </c>
    </row>
    <row r="91" spans="1:11" ht="31.5" x14ac:dyDescent="0.25">
      <c r="A91" s="96" t="s">
        <v>156</v>
      </c>
      <c r="B91" s="97">
        <v>904</v>
      </c>
      <c r="C91" s="98">
        <v>8</v>
      </c>
      <c r="D91" s="98">
        <v>4</v>
      </c>
      <c r="E91" s="85" t="s">
        <v>220</v>
      </c>
      <c r="F91" s="86" t="s">
        <v>157</v>
      </c>
      <c r="G91" s="79">
        <v>17.899999999999999</v>
      </c>
      <c r="H91" s="79">
        <v>5.9</v>
      </c>
    </row>
    <row r="92" spans="1:11" ht="171.75" customHeight="1" x14ac:dyDescent="0.25">
      <c r="A92" s="96" t="s">
        <v>158</v>
      </c>
      <c r="B92" s="97">
        <v>904</v>
      </c>
      <c r="C92" s="98">
        <v>8</v>
      </c>
      <c r="D92" s="98">
        <v>4</v>
      </c>
      <c r="E92" s="85" t="s">
        <v>221</v>
      </c>
      <c r="F92" s="86" t="s">
        <v>139</v>
      </c>
      <c r="G92" s="79">
        <v>552.79999999999995</v>
      </c>
      <c r="H92" s="79">
        <v>463.2</v>
      </c>
    </row>
    <row r="93" spans="1:11" ht="78.75" x14ac:dyDescent="0.25">
      <c r="A93" s="96" t="s">
        <v>154</v>
      </c>
      <c r="B93" s="97">
        <v>904</v>
      </c>
      <c r="C93" s="98">
        <v>8</v>
      </c>
      <c r="D93" s="98">
        <v>4</v>
      </c>
      <c r="E93" s="85" t="s">
        <v>221</v>
      </c>
      <c r="F93" s="86" t="s">
        <v>155</v>
      </c>
      <c r="G93" s="79">
        <v>552.79999999999995</v>
      </c>
      <c r="H93" s="79">
        <v>463.2</v>
      </c>
    </row>
    <row r="94" spans="1:11" s="75" customFormat="1" x14ac:dyDescent="0.25">
      <c r="A94" s="99" t="s">
        <v>222</v>
      </c>
      <c r="B94" s="100">
        <v>907</v>
      </c>
      <c r="C94" s="101">
        <v>0</v>
      </c>
      <c r="D94" s="101">
        <v>0</v>
      </c>
      <c r="E94" s="89" t="s">
        <v>139</v>
      </c>
      <c r="F94" s="90" t="s">
        <v>139</v>
      </c>
      <c r="G94" s="77">
        <f>839967.8-11259.3-711</f>
        <v>827997.5</v>
      </c>
      <c r="H94" s="77">
        <f>759434-11259.3-701</f>
        <v>747473.7</v>
      </c>
      <c r="J94" s="191"/>
      <c r="K94" s="191"/>
    </row>
    <row r="95" spans="1:11" x14ac:dyDescent="0.25">
      <c r="A95" s="96" t="s">
        <v>140</v>
      </c>
      <c r="B95" s="97">
        <v>907</v>
      </c>
      <c r="C95" s="98">
        <v>7</v>
      </c>
      <c r="D95" s="98">
        <v>0</v>
      </c>
      <c r="E95" s="85" t="s">
        <v>139</v>
      </c>
      <c r="F95" s="86" t="s">
        <v>139</v>
      </c>
      <c r="G95" s="79">
        <f>824319.2-11259.3-711</f>
        <v>812348.89999999991</v>
      </c>
      <c r="H95" s="79">
        <f>743785.4-11259.3-701</f>
        <v>731825.1</v>
      </c>
    </row>
    <row r="96" spans="1:11" x14ac:dyDescent="0.25">
      <c r="A96" s="96" t="s">
        <v>223</v>
      </c>
      <c r="B96" s="97">
        <v>907</v>
      </c>
      <c r="C96" s="98">
        <v>7</v>
      </c>
      <c r="D96" s="98">
        <v>1</v>
      </c>
      <c r="E96" s="85" t="s">
        <v>139</v>
      </c>
      <c r="F96" s="86" t="s">
        <v>139</v>
      </c>
      <c r="G96" s="79">
        <v>219386.1</v>
      </c>
      <c r="H96" s="79">
        <v>195464.8</v>
      </c>
    </row>
    <row r="97" spans="1:8" ht="30.75" customHeight="1" x14ac:dyDescent="0.25">
      <c r="A97" s="96" t="s">
        <v>224</v>
      </c>
      <c r="B97" s="97">
        <v>907</v>
      </c>
      <c r="C97" s="98">
        <v>7</v>
      </c>
      <c r="D97" s="98">
        <v>1</v>
      </c>
      <c r="E97" s="85" t="s">
        <v>225</v>
      </c>
      <c r="F97" s="86" t="s">
        <v>139</v>
      </c>
      <c r="G97" s="79">
        <v>219327.1</v>
      </c>
      <c r="H97" s="79">
        <v>195329.4</v>
      </c>
    </row>
    <row r="98" spans="1:8" ht="31.5" x14ac:dyDescent="0.25">
      <c r="A98" s="96" t="s">
        <v>226</v>
      </c>
      <c r="B98" s="97">
        <v>907</v>
      </c>
      <c r="C98" s="98">
        <v>7</v>
      </c>
      <c r="D98" s="98">
        <v>1</v>
      </c>
      <c r="E98" s="85" t="s">
        <v>227</v>
      </c>
      <c r="F98" s="86" t="s">
        <v>139</v>
      </c>
      <c r="G98" s="79">
        <v>219327.1</v>
      </c>
      <c r="H98" s="79">
        <v>195329.4</v>
      </c>
    </row>
    <row r="99" spans="1:8" ht="31.5" x14ac:dyDescent="0.25">
      <c r="A99" s="96" t="s">
        <v>228</v>
      </c>
      <c r="B99" s="97">
        <v>907</v>
      </c>
      <c r="C99" s="98">
        <v>7</v>
      </c>
      <c r="D99" s="98">
        <v>1</v>
      </c>
      <c r="E99" s="85" t="s">
        <v>229</v>
      </c>
      <c r="F99" s="86" t="s">
        <v>139</v>
      </c>
      <c r="G99" s="79">
        <v>219327.1</v>
      </c>
      <c r="H99" s="79">
        <v>195329.4</v>
      </c>
    </row>
    <row r="100" spans="1:8" ht="31.5" x14ac:dyDescent="0.25">
      <c r="A100" s="96" t="s">
        <v>230</v>
      </c>
      <c r="B100" s="97">
        <v>907</v>
      </c>
      <c r="C100" s="98">
        <v>7</v>
      </c>
      <c r="D100" s="98">
        <v>1</v>
      </c>
      <c r="E100" s="85" t="s">
        <v>231</v>
      </c>
      <c r="F100" s="86" t="s">
        <v>139</v>
      </c>
      <c r="G100" s="79">
        <v>930.6</v>
      </c>
      <c r="H100" s="79">
        <v>999.7</v>
      </c>
    </row>
    <row r="101" spans="1:8" ht="31.5" x14ac:dyDescent="0.25">
      <c r="A101" s="96" t="s">
        <v>156</v>
      </c>
      <c r="B101" s="97">
        <v>907</v>
      </c>
      <c r="C101" s="98">
        <v>7</v>
      </c>
      <c r="D101" s="98">
        <v>1</v>
      </c>
      <c r="E101" s="85" t="s">
        <v>231</v>
      </c>
      <c r="F101" s="86" t="s">
        <v>157</v>
      </c>
      <c r="G101" s="79">
        <v>930.6</v>
      </c>
      <c r="H101" s="79">
        <v>999.7</v>
      </c>
    </row>
    <row r="102" spans="1:8" ht="31.5" x14ac:dyDescent="0.25">
      <c r="A102" s="96" t="s">
        <v>234</v>
      </c>
      <c r="B102" s="97">
        <v>907</v>
      </c>
      <c r="C102" s="98">
        <v>7</v>
      </c>
      <c r="D102" s="98">
        <v>1</v>
      </c>
      <c r="E102" s="85" t="s">
        <v>235</v>
      </c>
      <c r="F102" s="86" t="s">
        <v>139</v>
      </c>
      <c r="G102" s="79">
        <v>30.3</v>
      </c>
      <c r="H102" s="79">
        <v>30.3</v>
      </c>
    </row>
    <row r="103" spans="1:8" ht="31.5" x14ac:dyDescent="0.25">
      <c r="A103" s="96" t="s">
        <v>156</v>
      </c>
      <c r="B103" s="97">
        <v>907</v>
      </c>
      <c r="C103" s="98">
        <v>7</v>
      </c>
      <c r="D103" s="98">
        <v>1</v>
      </c>
      <c r="E103" s="85" t="s">
        <v>235</v>
      </c>
      <c r="F103" s="86" t="s">
        <v>157</v>
      </c>
      <c r="G103" s="79">
        <v>30.3</v>
      </c>
      <c r="H103" s="79">
        <v>30.3</v>
      </c>
    </row>
    <row r="104" spans="1:8" ht="31.5" x14ac:dyDescent="0.25">
      <c r="A104" s="96" t="s">
        <v>152</v>
      </c>
      <c r="B104" s="97">
        <v>907</v>
      </c>
      <c r="C104" s="98">
        <v>7</v>
      </c>
      <c r="D104" s="98">
        <v>1</v>
      </c>
      <c r="E104" s="85" t="s">
        <v>236</v>
      </c>
      <c r="F104" s="86" t="s">
        <v>139</v>
      </c>
      <c r="G104" s="79">
        <v>26958.799999999999</v>
      </c>
      <c r="H104" s="79">
        <v>26414.1</v>
      </c>
    </row>
    <row r="105" spans="1:8" ht="31.5" x14ac:dyDescent="0.25">
      <c r="A105" s="96" t="s">
        <v>156</v>
      </c>
      <c r="B105" s="97">
        <v>907</v>
      </c>
      <c r="C105" s="98">
        <v>7</v>
      </c>
      <c r="D105" s="98">
        <v>1</v>
      </c>
      <c r="E105" s="85" t="s">
        <v>236</v>
      </c>
      <c r="F105" s="86" t="s">
        <v>157</v>
      </c>
      <c r="G105" s="79">
        <v>26295.7</v>
      </c>
      <c r="H105" s="79">
        <v>25751</v>
      </c>
    </row>
    <row r="106" spans="1:8" x14ac:dyDescent="0.25">
      <c r="A106" s="96" t="s">
        <v>179</v>
      </c>
      <c r="B106" s="97">
        <v>907</v>
      </c>
      <c r="C106" s="98">
        <v>7</v>
      </c>
      <c r="D106" s="98">
        <v>1</v>
      </c>
      <c r="E106" s="85" t="s">
        <v>236</v>
      </c>
      <c r="F106" s="86" t="s">
        <v>180</v>
      </c>
      <c r="G106" s="79">
        <v>663.1</v>
      </c>
      <c r="H106" s="79">
        <v>663.1</v>
      </c>
    </row>
    <row r="107" spans="1:8" ht="78.75" x14ac:dyDescent="0.25">
      <c r="A107" s="96" t="s">
        <v>237</v>
      </c>
      <c r="B107" s="97">
        <v>907</v>
      </c>
      <c r="C107" s="98">
        <v>7</v>
      </c>
      <c r="D107" s="98">
        <v>1</v>
      </c>
      <c r="E107" s="85" t="s">
        <v>238</v>
      </c>
      <c r="F107" s="86" t="s">
        <v>139</v>
      </c>
      <c r="G107" s="79">
        <v>188838.39999999999</v>
      </c>
      <c r="H107" s="79">
        <v>167856.3</v>
      </c>
    </row>
    <row r="108" spans="1:8" ht="78.75" x14ac:dyDescent="0.25">
      <c r="A108" s="96" t="s">
        <v>154</v>
      </c>
      <c r="B108" s="97">
        <v>907</v>
      </c>
      <c r="C108" s="98">
        <v>7</v>
      </c>
      <c r="D108" s="98">
        <v>1</v>
      </c>
      <c r="E108" s="85" t="s">
        <v>238</v>
      </c>
      <c r="F108" s="86" t="s">
        <v>155</v>
      </c>
      <c r="G108" s="79">
        <v>187545.4</v>
      </c>
      <c r="H108" s="79">
        <v>166563.29999999999</v>
      </c>
    </row>
    <row r="109" spans="1:8" ht="31.5" x14ac:dyDescent="0.25">
      <c r="A109" s="96" t="s">
        <v>156</v>
      </c>
      <c r="B109" s="97">
        <v>907</v>
      </c>
      <c r="C109" s="98">
        <v>7</v>
      </c>
      <c r="D109" s="98">
        <v>1</v>
      </c>
      <c r="E109" s="85" t="s">
        <v>238</v>
      </c>
      <c r="F109" s="86" t="s">
        <v>157</v>
      </c>
      <c r="G109" s="79">
        <v>1293</v>
      </c>
      <c r="H109" s="79">
        <v>1293</v>
      </c>
    </row>
    <row r="110" spans="1:8" ht="31.5" x14ac:dyDescent="0.25">
      <c r="A110" s="96" t="s">
        <v>239</v>
      </c>
      <c r="B110" s="97">
        <v>907</v>
      </c>
      <c r="C110" s="98">
        <v>7</v>
      </c>
      <c r="D110" s="98">
        <v>1</v>
      </c>
      <c r="E110" s="85" t="s">
        <v>240</v>
      </c>
      <c r="F110" s="86" t="s">
        <v>139</v>
      </c>
      <c r="G110" s="79">
        <v>2520</v>
      </c>
      <c r="H110" s="79">
        <v>0</v>
      </c>
    </row>
    <row r="111" spans="1:8" ht="31.5" x14ac:dyDescent="0.25">
      <c r="A111" s="96" t="s">
        <v>156</v>
      </c>
      <c r="B111" s="97">
        <v>907</v>
      </c>
      <c r="C111" s="98">
        <v>7</v>
      </c>
      <c r="D111" s="98">
        <v>1</v>
      </c>
      <c r="E111" s="85" t="s">
        <v>240</v>
      </c>
      <c r="F111" s="86" t="s">
        <v>157</v>
      </c>
      <c r="G111" s="79">
        <v>2520</v>
      </c>
      <c r="H111" s="79">
        <v>0</v>
      </c>
    </row>
    <row r="112" spans="1:8" ht="126" customHeight="1" x14ac:dyDescent="0.25">
      <c r="A112" s="96" t="s">
        <v>241</v>
      </c>
      <c r="B112" s="97">
        <v>907</v>
      </c>
      <c r="C112" s="98">
        <v>7</v>
      </c>
      <c r="D112" s="98">
        <v>1</v>
      </c>
      <c r="E112" s="85" t="s">
        <v>242</v>
      </c>
      <c r="F112" s="86" t="s">
        <v>139</v>
      </c>
      <c r="G112" s="79">
        <v>49</v>
      </c>
      <c r="H112" s="79">
        <v>29</v>
      </c>
    </row>
    <row r="113" spans="1:8" ht="31.5" x14ac:dyDescent="0.25">
      <c r="A113" s="96" t="s">
        <v>156</v>
      </c>
      <c r="B113" s="97">
        <v>907</v>
      </c>
      <c r="C113" s="98">
        <v>7</v>
      </c>
      <c r="D113" s="98">
        <v>1</v>
      </c>
      <c r="E113" s="85" t="s">
        <v>242</v>
      </c>
      <c r="F113" s="86" t="s">
        <v>157</v>
      </c>
      <c r="G113" s="79">
        <v>49</v>
      </c>
      <c r="H113" s="79">
        <v>29</v>
      </c>
    </row>
    <row r="114" spans="1:8" ht="63" x14ac:dyDescent="0.25">
      <c r="A114" s="96" t="s">
        <v>198</v>
      </c>
      <c r="B114" s="97">
        <v>907</v>
      </c>
      <c r="C114" s="98">
        <v>7</v>
      </c>
      <c r="D114" s="98">
        <v>1</v>
      </c>
      <c r="E114" s="85" t="s">
        <v>199</v>
      </c>
      <c r="F114" s="86" t="s">
        <v>139</v>
      </c>
      <c r="G114" s="79">
        <v>59</v>
      </c>
      <c r="H114" s="79">
        <v>135.4</v>
      </c>
    </row>
    <row r="115" spans="1:8" ht="63" x14ac:dyDescent="0.25">
      <c r="A115" s="96" t="s">
        <v>200</v>
      </c>
      <c r="B115" s="97">
        <v>907</v>
      </c>
      <c r="C115" s="98">
        <v>7</v>
      </c>
      <c r="D115" s="98">
        <v>1</v>
      </c>
      <c r="E115" s="85" t="s">
        <v>201</v>
      </c>
      <c r="F115" s="86" t="s">
        <v>139</v>
      </c>
      <c r="G115" s="79">
        <v>59</v>
      </c>
      <c r="H115" s="79">
        <v>135.4</v>
      </c>
    </row>
    <row r="116" spans="1:8" ht="47.25" x14ac:dyDescent="0.25">
      <c r="A116" s="96" t="s">
        <v>202</v>
      </c>
      <c r="B116" s="97">
        <v>907</v>
      </c>
      <c r="C116" s="98">
        <v>7</v>
      </c>
      <c r="D116" s="98">
        <v>1</v>
      </c>
      <c r="E116" s="85" t="s">
        <v>203</v>
      </c>
      <c r="F116" s="86" t="s">
        <v>139</v>
      </c>
      <c r="G116" s="79">
        <v>59</v>
      </c>
      <c r="H116" s="79">
        <v>135.4</v>
      </c>
    </row>
    <row r="117" spans="1:8" ht="63" x14ac:dyDescent="0.25">
      <c r="A117" s="96" t="s">
        <v>204</v>
      </c>
      <c r="B117" s="97">
        <v>907</v>
      </c>
      <c r="C117" s="98">
        <v>7</v>
      </c>
      <c r="D117" s="98">
        <v>1</v>
      </c>
      <c r="E117" s="85" t="s">
        <v>205</v>
      </c>
      <c r="F117" s="86" t="s">
        <v>139</v>
      </c>
      <c r="G117" s="79">
        <v>59</v>
      </c>
      <c r="H117" s="79">
        <v>135.4</v>
      </c>
    </row>
    <row r="118" spans="1:8" ht="31.5" x14ac:dyDescent="0.25">
      <c r="A118" s="96" t="s">
        <v>156</v>
      </c>
      <c r="B118" s="97">
        <v>907</v>
      </c>
      <c r="C118" s="98">
        <v>7</v>
      </c>
      <c r="D118" s="98">
        <v>1</v>
      </c>
      <c r="E118" s="85" t="s">
        <v>205</v>
      </c>
      <c r="F118" s="86" t="s">
        <v>157</v>
      </c>
      <c r="G118" s="79">
        <v>59</v>
      </c>
      <c r="H118" s="79">
        <v>135.4</v>
      </c>
    </row>
    <row r="119" spans="1:8" x14ac:dyDescent="0.25">
      <c r="A119" s="96" t="s">
        <v>244</v>
      </c>
      <c r="B119" s="97">
        <v>907</v>
      </c>
      <c r="C119" s="98">
        <v>7</v>
      </c>
      <c r="D119" s="98">
        <v>2</v>
      </c>
      <c r="E119" s="85" t="s">
        <v>139</v>
      </c>
      <c r="F119" s="86" t="s">
        <v>139</v>
      </c>
      <c r="G119" s="79">
        <f>543740.1-11259.3-711</f>
        <v>531769.79999999993</v>
      </c>
      <c r="H119" s="79">
        <f>488473.3-11259.3-701</f>
        <v>476513</v>
      </c>
    </row>
    <row r="120" spans="1:8" ht="31.5" customHeight="1" x14ac:dyDescent="0.25">
      <c r="A120" s="96" t="s">
        <v>224</v>
      </c>
      <c r="B120" s="97">
        <v>907</v>
      </c>
      <c r="C120" s="98">
        <v>7</v>
      </c>
      <c r="D120" s="98">
        <v>2</v>
      </c>
      <c r="E120" s="85" t="s">
        <v>225</v>
      </c>
      <c r="F120" s="86" t="s">
        <v>139</v>
      </c>
      <c r="G120" s="79">
        <f>543739.4-11259.3-711</f>
        <v>531769.1</v>
      </c>
      <c r="H120" s="79">
        <f>488389-11259.3-701</f>
        <v>476428.7</v>
      </c>
    </row>
    <row r="121" spans="1:8" ht="31.5" x14ac:dyDescent="0.25">
      <c r="A121" s="96" t="s">
        <v>226</v>
      </c>
      <c r="B121" s="97">
        <v>907</v>
      </c>
      <c r="C121" s="98">
        <v>7</v>
      </c>
      <c r="D121" s="98">
        <v>2</v>
      </c>
      <c r="E121" s="85" t="s">
        <v>227</v>
      </c>
      <c r="F121" s="86" t="s">
        <v>139</v>
      </c>
      <c r="G121" s="79">
        <f>543730.4-11259.3-711</f>
        <v>531760.1</v>
      </c>
      <c r="H121" s="79">
        <f>488380-11259.3-701</f>
        <v>476419.7</v>
      </c>
    </row>
    <row r="122" spans="1:8" ht="31.5" x14ac:dyDescent="0.25">
      <c r="A122" s="96" t="s">
        <v>245</v>
      </c>
      <c r="B122" s="97">
        <v>907</v>
      </c>
      <c r="C122" s="98">
        <v>7</v>
      </c>
      <c r="D122" s="98">
        <v>2</v>
      </c>
      <c r="E122" s="85" t="s">
        <v>246</v>
      </c>
      <c r="F122" s="86" t="s">
        <v>139</v>
      </c>
      <c r="G122" s="79">
        <f>538863.4-11259.3-711</f>
        <v>526893.1</v>
      </c>
      <c r="H122" s="79">
        <f>484607.8-11259.3-701</f>
        <v>472647.5</v>
      </c>
    </row>
    <row r="123" spans="1:8" ht="31.5" x14ac:dyDescent="0.25">
      <c r="A123" s="96" t="s">
        <v>230</v>
      </c>
      <c r="B123" s="97">
        <v>907</v>
      </c>
      <c r="C123" s="98">
        <v>7</v>
      </c>
      <c r="D123" s="98">
        <v>2</v>
      </c>
      <c r="E123" s="85" t="s">
        <v>249</v>
      </c>
      <c r="F123" s="86" t="s">
        <v>139</v>
      </c>
      <c r="G123" s="79">
        <v>1752.9</v>
      </c>
      <c r="H123" s="79">
        <v>1636.8</v>
      </c>
    </row>
    <row r="124" spans="1:8" ht="31.5" x14ac:dyDescent="0.25">
      <c r="A124" s="96" t="s">
        <v>156</v>
      </c>
      <c r="B124" s="97">
        <v>907</v>
      </c>
      <c r="C124" s="98">
        <v>7</v>
      </c>
      <c r="D124" s="98">
        <v>2</v>
      </c>
      <c r="E124" s="85" t="s">
        <v>249</v>
      </c>
      <c r="F124" s="86" t="s">
        <v>157</v>
      </c>
      <c r="G124" s="79">
        <v>1752.9</v>
      </c>
      <c r="H124" s="79">
        <v>1636.8</v>
      </c>
    </row>
    <row r="125" spans="1:8" ht="31.5" x14ac:dyDescent="0.25">
      <c r="A125" s="96" t="s">
        <v>232</v>
      </c>
      <c r="B125" s="97">
        <v>907</v>
      </c>
      <c r="C125" s="98">
        <v>7</v>
      </c>
      <c r="D125" s="98">
        <v>2</v>
      </c>
      <c r="E125" s="85" t="s">
        <v>250</v>
      </c>
      <c r="F125" s="86" t="s">
        <v>139</v>
      </c>
      <c r="G125" s="79">
        <v>2800</v>
      </c>
      <c r="H125" s="79">
        <v>0</v>
      </c>
    </row>
    <row r="126" spans="1:8" ht="31.5" x14ac:dyDescent="0.25">
      <c r="A126" s="96" t="s">
        <v>156</v>
      </c>
      <c r="B126" s="97">
        <v>907</v>
      </c>
      <c r="C126" s="98">
        <v>7</v>
      </c>
      <c r="D126" s="98">
        <v>2</v>
      </c>
      <c r="E126" s="85" t="s">
        <v>250</v>
      </c>
      <c r="F126" s="86" t="s">
        <v>157</v>
      </c>
      <c r="G126" s="79">
        <v>2800</v>
      </c>
      <c r="H126" s="79">
        <v>0</v>
      </c>
    </row>
    <row r="127" spans="1:8" ht="31.5" x14ac:dyDescent="0.25">
      <c r="A127" s="96" t="s">
        <v>234</v>
      </c>
      <c r="B127" s="97">
        <v>907</v>
      </c>
      <c r="C127" s="98">
        <v>7</v>
      </c>
      <c r="D127" s="98">
        <v>2</v>
      </c>
      <c r="E127" s="85" t="s">
        <v>251</v>
      </c>
      <c r="F127" s="86" t="s">
        <v>139</v>
      </c>
      <c r="G127" s="79">
        <v>37</v>
      </c>
      <c r="H127" s="79">
        <v>37</v>
      </c>
    </row>
    <row r="128" spans="1:8" ht="31.5" x14ac:dyDescent="0.25">
      <c r="A128" s="96" t="s">
        <v>156</v>
      </c>
      <c r="B128" s="97">
        <v>907</v>
      </c>
      <c r="C128" s="98">
        <v>7</v>
      </c>
      <c r="D128" s="98">
        <v>2</v>
      </c>
      <c r="E128" s="85" t="s">
        <v>251</v>
      </c>
      <c r="F128" s="86" t="s">
        <v>157</v>
      </c>
      <c r="G128" s="79">
        <v>37</v>
      </c>
      <c r="H128" s="79">
        <v>37</v>
      </c>
    </row>
    <row r="129" spans="1:8" ht="31.5" x14ac:dyDescent="0.25">
      <c r="A129" s="96" t="s">
        <v>252</v>
      </c>
      <c r="B129" s="97">
        <v>907</v>
      </c>
      <c r="C129" s="98">
        <v>7</v>
      </c>
      <c r="D129" s="98">
        <v>2</v>
      </c>
      <c r="E129" s="85" t="s">
        <v>253</v>
      </c>
      <c r="F129" s="86" t="s">
        <v>139</v>
      </c>
      <c r="G129" s="79">
        <v>8404.9</v>
      </c>
      <c r="H129" s="79">
        <v>8404.7999999999993</v>
      </c>
    </row>
    <row r="130" spans="1:8" ht="31.5" x14ac:dyDescent="0.25">
      <c r="A130" s="96" t="s">
        <v>156</v>
      </c>
      <c r="B130" s="97">
        <v>907</v>
      </c>
      <c r="C130" s="98">
        <v>7</v>
      </c>
      <c r="D130" s="98">
        <v>2</v>
      </c>
      <c r="E130" s="85" t="s">
        <v>253</v>
      </c>
      <c r="F130" s="86" t="s">
        <v>157</v>
      </c>
      <c r="G130" s="79">
        <v>8401.9</v>
      </c>
      <c r="H130" s="79">
        <v>8401.7999999999993</v>
      </c>
    </row>
    <row r="131" spans="1:8" x14ac:dyDescent="0.25">
      <c r="A131" s="96" t="s">
        <v>179</v>
      </c>
      <c r="B131" s="97">
        <v>907</v>
      </c>
      <c r="C131" s="98">
        <v>7</v>
      </c>
      <c r="D131" s="98">
        <v>2</v>
      </c>
      <c r="E131" s="85" t="s">
        <v>253</v>
      </c>
      <c r="F131" s="86" t="s">
        <v>180</v>
      </c>
      <c r="G131" s="79">
        <v>3</v>
      </c>
      <c r="H131" s="79">
        <v>3</v>
      </c>
    </row>
    <row r="132" spans="1:8" ht="31.5" x14ac:dyDescent="0.25">
      <c r="A132" s="96" t="s">
        <v>254</v>
      </c>
      <c r="B132" s="97">
        <v>907</v>
      </c>
      <c r="C132" s="98">
        <v>7</v>
      </c>
      <c r="D132" s="98">
        <v>2</v>
      </c>
      <c r="E132" s="85" t="s">
        <v>255</v>
      </c>
      <c r="F132" s="86" t="s">
        <v>139</v>
      </c>
      <c r="G132" s="79">
        <v>120</v>
      </c>
      <c r="H132" s="79">
        <v>120</v>
      </c>
    </row>
    <row r="133" spans="1:8" ht="78.75" x14ac:dyDescent="0.25">
      <c r="A133" s="96" t="s">
        <v>154</v>
      </c>
      <c r="B133" s="97">
        <v>907</v>
      </c>
      <c r="C133" s="98">
        <v>7</v>
      </c>
      <c r="D133" s="98">
        <v>2</v>
      </c>
      <c r="E133" s="85" t="s">
        <v>255</v>
      </c>
      <c r="F133" s="86" t="s">
        <v>155</v>
      </c>
      <c r="G133" s="79">
        <v>120</v>
      </c>
      <c r="H133" s="79">
        <v>120</v>
      </c>
    </row>
    <row r="134" spans="1:8" ht="31.5" x14ac:dyDescent="0.25">
      <c r="A134" s="96" t="s">
        <v>256</v>
      </c>
      <c r="B134" s="97">
        <v>907</v>
      </c>
      <c r="C134" s="98">
        <v>7</v>
      </c>
      <c r="D134" s="98">
        <v>2</v>
      </c>
      <c r="E134" s="85" t="s">
        <v>257</v>
      </c>
      <c r="F134" s="86" t="s">
        <v>139</v>
      </c>
      <c r="G134" s="79">
        <v>15</v>
      </c>
      <c r="H134" s="79">
        <v>15</v>
      </c>
    </row>
    <row r="135" spans="1:8" ht="31.5" x14ac:dyDescent="0.25">
      <c r="A135" s="96" t="s">
        <v>156</v>
      </c>
      <c r="B135" s="97">
        <v>907</v>
      </c>
      <c r="C135" s="98">
        <v>7</v>
      </c>
      <c r="D135" s="98">
        <v>2</v>
      </c>
      <c r="E135" s="85" t="s">
        <v>257</v>
      </c>
      <c r="F135" s="86" t="s">
        <v>157</v>
      </c>
      <c r="G135" s="79">
        <v>15</v>
      </c>
      <c r="H135" s="79">
        <v>15</v>
      </c>
    </row>
    <row r="136" spans="1:8" ht="31.5" x14ac:dyDescent="0.25">
      <c r="A136" s="96" t="s">
        <v>258</v>
      </c>
      <c r="B136" s="97">
        <v>907</v>
      </c>
      <c r="C136" s="98">
        <v>7</v>
      </c>
      <c r="D136" s="98">
        <v>2</v>
      </c>
      <c r="E136" s="85" t="s">
        <v>259</v>
      </c>
      <c r="F136" s="86" t="s">
        <v>139</v>
      </c>
      <c r="G136" s="79">
        <v>238.5</v>
      </c>
      <c r="H136" s="79">
        <v>80.3</v>
      </c>
    </row>
    <row r="137" spans="1:8" ht="31.5" x14ac:dyDescent="0.25">
      <c r="A137" s="96" t="s">
        <v>156</v>
      </c>
      <c r="B137" s="97">
        <v>907</v>
      </c>
      <c r="C137" s="98">
        <v>7</v>
      </c>
      <c r="D137" s="98">
        <v>2</v>
      </c>
      <c r="E137" s="85" t="s">
        <v>259</v>
      </c>
      <c r="F137" s="86" t="s">
        <v>157</v>
      </c>
      <c r="G137" s="79">
        <v>238.5</v>
      </c>
      <c r="H137" s="79">
        <v>80.3</v>
      </c>
    </row>
    <row r="138" spans="1:8" ht="31.5" x14ac:dyDescent="0.25">
      <c r="A138" s="96" t="s">
        <v>152</v>
      </c>
      <c r="B138" s="97">
        <v>907</v>
      </c>
      <c r="C138" s="98">
        <v>7</v>
      </c>
      <c r="D138" s="98">
        <v>2</v>
      </c>
      <c r="E138" s="85" t="s">
        <v>260</v>
      </c>
      <c r="F138" s="86" t="s">
        <v>139</v>
      </c>
      <c r="G138" s="79">
        <f>21001-711</f>
        <v>20290</v>
      </c>
      <c r="H138" s="79">
        <f>20994.7-701</f>
        <v>20293.7</v>
      </c>
    </row>
    <row r="139" spans="1:8" ht="31.5" x14ac:dyDescent="0.25">
      <c r="A139" s="96" t="s">
        <v>156</v>
      </c>
      <c r="B139" s="97">
        <v>907</v>
      </c>
      <c r="C139" s="98">
        <v>7</v>
      </c>
      <c r="D139" s="98">
        <v>2</v>
      </c>
      <c r="E139" s="85" t="s">
        <v>260</v>
      </c>
      <c r="F139" s="86" t="s">
        <v>157</v>
      </c>
      <c r="G139" s="79">
        <f>18541.1-711</f>
        <v>17830.099999999999</v>
      </c>
      <c r="H139" s="79">
        <f>18534.7-701</f>
        <v>17833.7</v>
      </c>
    </row>
    <row r="140" spans="1:8" x14ac:dyDescent="0.25">
      <c r="A140" s="96" t="s">
        <v>179</v>
      </c>
      <c r="B140" s="97">
        <v>907</v>
      </c>
      <c r="C140" s="98">
        <v>7</v>
      </c>
      <c r="D140" s="98">
        <v>2</v>
      </c>
      <c r="E140" s="85" t="s">
        <v>260</v>
      </c>
      <c r="F140" s="86" t="s">
        <v>180</v>
      </c>
      <c r="G140" s="79">
        <v>2459.9</v>
      </c>
      <c r="H140" s="79">
        <v>2460</v>
      </c>
    </row>
    <row r="141" spans="1:8" ht="63" x14ac:dyDescent="0.25">
      <c r="A141" s="96" t="s">
        <v>261</v>
      </c>
      <c r="B141" s="97">
        <v>907</v>
      </c>
      <c r="C141" s="98">
        <v>7</v>
      </c>
      <c r="D141" s="98">
        <v>2</v>
      </c>
      <c r="E141" s="85" t="s">
        <v>262</v>
      </c>
      <c r="F141" s="86" t="s">
        <v>139</v>
      </c>
      <c r="G141" s="79">
        <v>39020.9</v>
      </c>
      <c r="H141" s="79">
        <v>39020.9</v>
      </c>
    </row>
    <row r="142" spans="1:8" ht="78.75" x14ac:dyDescent="0.25">
      <c r="A142" s="96" t="s">
        <v>154</v>
      </c>
      <c r="B142" s="97">
        <v>907</v>
      </c>
      <c r="C142" s="98">
        <v>7</v>
      </c>
      <c r="D142" s="98">
        <v>2</v>
      </c>
      <c r="E142" s="85" t="s">
        <v>262</v>
      </c>
      <c r="F142" s="86" t="s">
        <v>155</v>
      </c>
      <c r="G142" s="79">
        <v>39020.9</v>
      </c>
      <c r="H142" s="79">
        <v>39020.9</v>
      </c>
    </row>
    <row r="143" spans="1:8" ht="110.25" customHeight="1" x14ac:dyDescent="0.25">
      <c r="A143" s="96" t="s">
        <v>263</v>
      </c>
      <c r="B143" s="97">
        <v>907</v>
      </c>
      <c r="C143" s="98">
        <v>7</v>
      </c>
      <c r="D143" s="98">
        <v>2</v>
      </c>
      <c r="E143" s="85" t="s">
        <v>264</v>
      </c>
      <c r="F143" s="86" t="s">
        <v>139</v>
      </c>
      <c r="G143" s="79">
        <v>406581.7</v>
      </c>
      <c r="H143" s="79">
        <v>361406</v>
      </c>
    </row>
    <row r="144" spans="1:8" ht="78.75" x14ac:dyDescent="0.25">
      <c r="A144" s="96" t="s">
        <v>154</v>
      </c>
      <c r="B144" s="97">
        <v>907</v>
      </c>
      <c r="C144" s="98">
        <v>7</v>
      </c>
      <c r="D144" s="98">
        <v>2</v>
      </c>
      <c r="E144" s="85" t="s">
        <v>264</v>
      </c>
      <c r="F144" s="86" t="s">
        <v>155</v>
      </c>
      <c r="G144" s="79">
        <v>398081.7</v>
      </c>
      <c r="H144" s="79">
        <v>352906</v>
      </c>
    </row>
    <row r="145" spans="1:8" ht="31.5" x14ac:dyDescent="0.25">
      <c r="A145" s="96" t="s">
        <v>156</v>
      </c>
      <c r="B145" s="97">
        <v>907</v>
      </c>
      <c r="C145" s="98">
        <v>7</v>
      </c>
      <c r="D145" s="98">
        <v>2</v>
      </c>
      <c r="E145" s="85" t="s">
        <v>264</v>
      </c>
      <c r="F145" s="86" t="s">
        <v>157</v>
      </c>
      <c r="G145" s="79">
        <v>8500</v>
      </c>
      <c r="H145" s="79">
        <v>8500</v>
      </c>
    </row>
    <row r="146" spans="1:8" ht="47.25" x14ac:dyDescent="0.25">
      <c r="A146" s="96" t="s">
        <v>265</v>
      </c>
      <c r="B146" s="97">
        <v>907</v>
      </c>
      <c r="C146" s="98">
        <v>7</v>
      </c>
      <c r="D146" s="98">
        <v>2</v>
      </c>
      <c r="E146" s="85" t="s">
        <v>266</v>
      </c>
      <c r="F146" s="86" t="s">
        <v>139</v>
      </c>
      <c r="G146" s="79">
        <v>555.70000000000005</v>
      </c>
      <c r="H146" s="79">
        <v>555.70000000000005</v>
      </c>
    </row>
    <row r="147" spans="1:8" ht="31.5" x14ac:dyDescent="0.25">
      <c r="A147" s="96" t="s">
        <v>156</v>
      </c>
      <c r="B147" s="97">
        <v>907</v>
      </c>
      <c r="C147" s="98">
        <v>7</v>
      </c>
      <c r="D147" s="98">
        <v>2</v>
      </c>
      <c r="E147" s="85" t="s">
        <v>266</v>
      </c>
      <c r="F147" s="86" t="s">
        <v>157</v>
      </c>
      <c r="G147" s="79">
        <v>442.4</v>
      </c>
      <c r="H147" s="79">
        <v>442.4</v>
      </c>
    </row>
    <row r="148" spans="1:8" ht="31.5" x14ac:dyDescent="0.25">
      <c r="A148" s="96" t="s">
        <v>150</v>
      </c>
      <c r="B148" s="97">
        <v>907</v>
      </c>
      <c r="C148" s="98">
        <v>7</v>
      </c>
      <c r="D148" s="98">
        <v>2</v>
      </c>
      <c r="E148" s="85" t="s">
        <v>266</v>
      </c>
      <c r="F148" s="86" t="s">
        <v>151</v>
      </c>
      <c r="G148" s="79">
        <v>113.3</v>
      </c>
      <c r="H148" s="79">
        <v>113.3</v>
      </c>
    </row>
    <row r="149" spans="1:8" ht="63" x14ac:dyDescent="0.25">
      <c r="A149" s="96" t="s">
        <v>267</v>
      </c>
      <c r="B149" s="97">
        <v>907</v>
      </c>
      <c r="C149" s="98">
        <v>7</v>
      </c>
      <c r="D149" s="98">
        <v>2</v>
      </c>
      <c r="E149" s="85" t="s">
        <v>268</v>
      </c>
      <c r="F149" s="86" t="s">
        <v>139</v>
      </c>
      <c r="G149" s="79">
        <v>28171.8</v>
      </c>
      <c r="H149" s="79">
        <v>28171.8</v>
      </c>
    </row>
    <row r="150" spans="1:8" ht="31.5" x14ac:dyDescent="0.25">
      <c r="A150" s="96" t="s">
        <v>156</v>
      </c>
      <c r="B150" s="97">
        <v>907</v>
      </c>
      <c r="C150" s="98">
        <v>7</v>
      </c>
      <c r="D150" s="98">
        <v>2</v>
      </c>
      <c r="E150" s="85" t="s">
        <v>268</v>
      </c>
      <c r="F150" s="86" t="s">
        <v>157</v>
      </c>
      <c r="G150" s="79">
        <v>28171.8</v>
      </c>
      <c r="H150" s="79">
        <v>28171.8</v>
      </c>
    </row>
    <row r="151" spans="1:8" ht="31.5" x14ac:dyDescent="0.25">
      <c r="A151" s="96" t="s">
        <v>239</v>
      </c>
      <c r="B151" s="97">
        <v>907</v>
      </c>
      <c r="C151" s="98">
        <v>7</v>
      </c>
      <c r="D151" s="98">
        <v>2</v>
      </c>
      <c r="E151" s="85" t="s">
        <v>269</v>
      </c>
      <c r="F151" s="86" t="s">
        <v>139</v>
      </c>
      <c r="G151" s="79">
        <f>14978-11259.3</f>
        <v>3718.7000000000007</v>
      </c>
      <c r="H151" s="79">
        <f>13478-11259.3</f>
        <v>2218.7000000000007</v>
      </c>
    </row>
    <row r="152" spans="1:8" ht="31.5" x14ac:dyDescent="0.25">
      <c r="A152" s="96" t="s">
        <v>156</v>
      </c>
      <c r="B152" s="97">
        <v>907</v>
      </c>
      <c r="C152" s="98">
        <v>7</v>
      </c>
      <c r="D152" s="98">
        <v>2</v>
      </c>
      <c r="E152" s="85" t="s">
        <v>269</v>
      </c>
      <c r="F152" s="86" t="s">
        <v>157</v>
      </c>
      <c r="G152" s="79">
        <f>14978-11259.3</f>
        <v>3718.7000000000007</v>
      </c>
      <c r="H152" s="79">
        <f>13478-11259.3</f>
        <v>2218.7000000000007</v>
      </c>
    </row>
    <row r="153" spans="1:8" ht="125.25" customHeight="1" x14ac:dyDescent="0.25">
      <c r="A153" s="96" t="s">
        <v>241</v>
      </c>
      <c r="B153" s="97">
        <v>907</v>
      </c>
      <c r="C153" s="98">
        <v>7</v>
      </c>
      <c r="D153" s="98">
        <v>2</v>
      </c>
      <c r="E153" s="85" t="s">
        <v>270</v>
      </c>
      <c r="F153" s="86" t="s">
        <v>139</v>
      </c>
      <c r="G153" s="79">
        <v>137</v>
      </c>
      <c r="H153" s="79">
        <v>168</v>
      </c>
    </row>
    <row r="154" spans="1:8" ht="31.5" x14ac:dyDescent="0.25">
      <c r="A154" s="96" t="s">
        <v>156</v>
      </c>
      <c r="B154" s="97">
        <v>907</v>
      </c>
      <c r="C154" s="98">
        <v>7</v>
      </c>
      <c r="D154" s="98">
        <v>2</v>
      </c>
      <c r="E154" s="85" t="s">
        <v>270</v>
      </c>
      <c r="F154" s="86" t="s">
        <v>157</v>
      </c>
      <c r="G154" s="79">
        <v>137</v>
      </c>
      <c r="H154" s="79">
        <v>168</v>
      </c>
    </row>
    <row r="155" spans="1:8" ht="47.25" customHeight="1" x14ac:dyDescent="0.25">
      <c r="A155" s="96" t="s">
        <v>274</v>
      </c>
      <c r="B155" s="97">
        <v>907</v>
      </c>
      <c r="C155" s="98">
        <v>7</v>
      </c>
      <c r="D155" s="98">
        <v>2</v>
      </c>
      <c r="E155" s="85" t="s">
        <v>275</v>
      </c>
      <c r="F155" s="86" t="s">
        <v>139</v>
      </c>
      <c r="G155" s="79">
        <v>3520</v>
      </c>
      <c r="H155" s="79">
        <v>3361.3</v>
      </c>
    </row>
    <row r="156" spans="1:8" ht="31.5" x14ac:dyDescent="0.25">
      <c r="A156" s="96" t="s">
        <v>156</v>
      </c>
      <c r="B156" s="97">
        <v>907</v>
      </c>
      <c r="C156" s="98">
        <v>7</v>
      </c>
      <c r="D156" s="98">
        <v>2</v>
      </c>
      <c r="E156" s="85" t="s">
        <v>275</v>
      </c>
      <c r="F156" s="86" t="s">
        <v>157</v>
      </c>
      <c r="G156" s="79">
        <v>3520</v>
      </c>
      <c r="H156" s="79">
        <v>3361.3</v>
      </c>
    </row>
    <row r="157" spans="1:8" ht="63" x14ac:dyDescent="0.25">
      <c r="A157" s="96" t="s">
        <v>276</v>
      </c>
      <c r="B157" s="97">
        <v>907</v>
      </c>
      <c r="C157" s="98">
        <v>7</v>
      </c>
      <c r="D157" s="98">
        <v>2</v>
      </c>
      <c r="E157" s="85" t="s">
        <v>277</v>
      </c>
      <c r="F157" s="86" t="s">
        <v>139</v>
      </c>
      <c r="G157" s="79">
        <v>7283.8</v>
      </c>
      <c r="H157" s="79">
        <v>7157.5</v>
      </c>
    </row>
    <row r="158" spans="1:8" ht="31.5" x14ac:dyDescent="0.25">
      <c r="A158" s="96" t="s">
        <v>156</v>
      </c>
      <c r="B158" s="97">
        <v>907</v>
      </c>
      <c r="C158" s="98">
        <v>7</v>
      </c>
      <c r="D158" s="98">
        <v>2</v>
      </c>
      <c r="E158" s="85" t="s">
        <v>277</v>
      </c>
      <c r="F158" s="86" t="s">
        <v>157</v>
      </c>
      <c r="G158" s="79">
        <v>7283.8</v>
      </c>
      <c r="H158" s="79">
        <v>7157.5</v>
      </c>
    </row>
    <row r="159" spans="1:8" ht="125.25" customHeight="1" x14ac:dyDescent="0.25">
      <c r="A159" s="96" t="s">
        <v>278</v>
      </c>
      <c r="B159" s="97">
        <v>907</v>
      </c>
      <c r="C159" s="98">
        <v>7</v>
      </c>
      <c r="D159" s="98">
        <v>2</v>
      </c>
      <c r="E159" s="85" t="s">
        <v>279</v>
      </c>
      <c r="F159" s="86" t="s">
        <v>139</v>
      </c>
      <c r="G159" s="79">
        <v>4245.2</v>
      </c>
      <c r="H159" s="79">
        <v>0</v>
      </c>
    </row>
    <row r="160" spans="1:8" ht="31.5" x14ac:dyDescent="0.25">
      <c r="A160" s="96" t="s">
        <v>156</v>
      </c>
      <c r="B160" s="97">
        <v>907</v>
      </c>
      <c r="C160" s="98">
        <v>7</v>
      </c>
      <c r="D160" s="98">
        <v>2</v>
      </c>
      <c r="E160" s="85" t="s">
        <v>279</v>
      </c>
      <c r="F160" s="86" t="s">
        <v>157</v>
      </c>
      <c r="G160" s="79">
        <v>4245.2</v>
      </c>
      <c r="H160" s="79">
        <v>0</v>
      </c>
    </row>
    <row r="161" spans="1:8" x14ac:dyDescent="0.25">
      <c r="A161" s="96" t="s">
        <v>280</v>
      </c>
      <c r="B161" s="97">
        <v>907</v>
      </c>
      <c r="C161" s="98">
        <v>7</v>
      </c>
      <c r="D161" s="98">
        <v>2</v>
      </c>
      <c r="E161" s="85" t="s">
        <v>281</v>
      </c>
      <c r="F161" s="86" t="s">
        <v>139</v>
      </c>
      <c r="G161" s="79">
        <v>4867</v>
      </c>
      <c r="H161" s="79">
        <v>3772.2</v>
      </c>
    </row>
    <row r="162" spans="1:8" ht="47.25" x14ac:dyDescent="0.25">
      <c r="A162" s="96" t="s">
        <v>282</v>
      </c>
      <c r="B162" s="97">
        <v>907</v>
      </c>
      <c r="C162" s="98">
        <v>7</v>
      </c>
      <c r="D162" s="98">
        <v>2</v>
      </c>
      <c r="E162" s="85" t="s">
        <v>283</v>
      </c>
      <c r="F162" s="86" t="s">
        <v>139</v>
      </c>
      <c r="G162" s="79">
        <v>4867</v>
      </c>
      <c r="H162" s="79">
        <v>3772.2</v>
      </c>
    </row>
    <row r="163" spans="1:8" ht="31.5" x14ac:dyDescent="0.25">
      <c r="A163" s="96" t="s">
        <v>156</v>
      </c>
      <c r="B163" s="97">
        <v>907</v>
      </c>
      <c r="C163" s="98">
        <v>7</v>
      </c>
      <c r="D163" s="98">
        <v>2</v>
      </c>
      <c r="E163" s="85" t="s">
        <v>283</v>
      </c>
      <c r="F163" s="86" t="s">
        <v>157</v>
      </c>
      <c r="G163" s="79">
        <v>4867</v>
      </c>
      <c r="H163" s="79">
        <v>3772.2</v>
      </c>
    </row>
    <row r="164" spans="1:8" ht="46.5" customHeight="1" x14ac:dyDescent="0.25">
      <c r="A164" s="96" t="s">
        <v>284</v>
      </c>
      <c r="B164" s="97">
        <v>907</v>
      </c>
      <c r="C164" s="98">
        <v>7</v>
      </c>
      <c r="D164" s="98">
        <v>2</v>
      </c>
      <c r="E164" s="85" t="s">
        <v>285</v>
      </c>
      <c r="F164" s="86" t="s">
        <v>139</v>
      </c>
      <c r="G164" s="79">
        <v>9</v>
      </c>
      <c r="H164" s="79">
        <v>9</v>
      </c>
    </row>
    <row r="165" spans="1:8" ht="47.25" x14ac:dyDescent="0.25">
      <c r="A165" s="96" t="s">
        <v>286</v>
      </c>
      <c r="B165" s="97">
        <v>907</v>
      </c>
      <c r="C165" s="98">
        <v>7</v>
      </c>
      <c r="D165" s="98">
        <v>2</v>
      </c>
      <c r="E165" s="85" t="s">
        <v>287</v>
      </c>
      <c r="F165" s="86" t="s">
        <v>139</v>
      </c>
      <c r="G165" s="79">
        <v>9</v>
      </c>
      <c r="H165" s="79">
        <v>9</v>
      </c>
    </row>
    <row r="166" spans="1:8" ht="63" customHeight="1" x14ac:dyDescent="0.25">
      <c r="A166" s="96" t="s">
        <v>288</v>
      </c>
      <c r="B166" s="97">
        <v>907</v>
      </c>
      <c r="C166" s="98">
        <v>7</v>
      </c>
      <c r="D166" s="98">
        <v>2</v>
      </c>
      <c r="E166" s="85" t="s">
        <v>289</v>
      </c>
      <c r="F166" s="86" t="s">
        <v>139</v>
      </c>
      <c r="G166" s="79">
        <v>9</v>
      </c>
      <c r="H166" s="79">
        <v>9</v>
      </c>
    </row>
    <row r="167" spans="1:8" ht="31.5" x14ac:dyDescent="0.25">
      <c r="A167" s="96" t="s">
        <v>150</v>
      </c>
      <c r="B167" s="97">
        <v>907</v>
      </c>
      <c r="C167" s="98">
        <v>7</v>
      </c>
      <c r="D167" s="98">
        <v>2</v>
      </c>
      <c r="E167" s="85" t="s">
        <v>289</v>
      </c>
      <c r="F167" s="86" t="s">
        <v>151</v>
      </c>
      <c r="G167" s="79">
        <v>9</v>
      </c>
      <c r="H167" s="79">
        <v>9</v>
      </c>
    </row>
    <row r="168" spans="1:8" ht="63" x14ac:dyDescent="0.25">
      <c r="A168" s="96" t="s">
        <v>198</v>
      </c>
      <c r="B168" s="97">
        <v>907</v>
      </c>
      <c r="C168" s="98">
        <v>7</v>
      </c>
      <c r="D168" s="98">
        <v>2</v>
      </c>
      <c r="E168" s="85" t="s">
        <v>199</v>
      </c>
      <c r="F168" s="86" t="s">
        <v>139</v>
      </c>
      <c r="G168" s="79">
        <v>0.7</v>
      </c>
      <c r="H168" s="79">
        <v>84.3</v>
      </c>
    </row>
    <row r="169" spans="1:8" ht="63" x14ac:dyDescent="0.25">
      <c r="A169" s="96" t="s">
        <v>200</v>
      </c>
      <c r="B169" s="97">
        <v>907</v>
      </c>
      <c r="C169" s="98">
        <v>7</v>
      </c>
      <c r="D169" s="98">
        <v>2</v>
      </c>
      <c r="E169" s="85" t="s">
        <v>201</v>
      </c>
      <c r="F169" s="86" t="s">
        <v>139</v>
      </c>
      <c r="G169" s="79">
        <v>0.7</v>
      </c>
      <c r="H169" s="79">
        <v>84.3</v>
      </c>
    </row>
    <row r="170" spans="1:8" ht="47.25" x14ac:dyDescent="0.25">
      <c r="A170" s="96" t="s">
        <v>202</v>
      </c>
      <c r="B170" s="97">
        <v>907</v>
      </c>
      <c r="C170" s="98">
        <v>7</v>
      </c>
      <c r="D170" s="98">
        <v>2</v>
      </c>
      <c r="E170" s="85" t="s">
        <v>203</v>
      </c>
      <c r="F170" s="86" t="s">
        <v>139</v>
      </c>
      <c r="G170" s="79">
        <v>0.7</v>
      </c>
      <c r="H170" s="79">
        <v>84.3</v>
      </c>
    </row>
    <row r="171" spans="1:8" ht="63" x14ac:dyDescent="0.25">
      <c r="A171" s="96" t="s">
        <v>204</v>
      </c>
      <c r="B171" s="97">
        <v>907</v>
      </c>
      <c r="C171" s="98">
        <v>7</v>
      </c>
      <c r="D171" s="98">
        <v>2</v>
      </c>
      <c r="E171" s="85" t="s">
        <v>205</v>
      </c>
      <c r="F171" s="86" t="s">
        <v>139</v>
      </c>
      <c r="G171" s="79">
        <v>0.7</v>
      </c>
      <c r="H171" s="79">
        <v>84.3</v>
      </c>
    </row>
    <row r="172" spans="1:8" ht="31.5" x14ac:dyDescent="0.25">
      <c r="A172" s="96" t="s">
        <v>156</v>
      </c>
      <c r="B172" s="97">
        <v>907</v>
      </c>
      <c r="C172" s="98">
        <v>7</v>
      </c>
      <c r="D172" s="98">
        <v>2</v>
      </c>
      <c r="E172" s="85" t="s">
        <v>205</v>
      </c>
      <c r="F172" s="86" t="s">
        <v>157</v>
      </c>
      <c r="G172" s="79">
        <v>0.7</v>
      </c>
      <c r="H172" s="79">
        <v>84.3</v>
      </c>
    </row>
    <row r="173" spans="1:8" x14ac:dyDescent="0.25">
      <c r="A173" s="96" t="s">
        <v>141</v>
      </c>
      <c r="B173" s="97">
        <v>907</v>
      </c>
      <c r="C173" s="98">
        <v>7</v>
      </c>
      <c r="D173" s="98">
        <v>3</v>
      </c>
      <c r="E173" s="85" t="s">
        <v>139</v>
      </c>
      <c r="F173" s="86" t="s">
        <v>139</v>
      </c>
      <c r="G173" s="79">
        <v>45330.6</v>
      </c>
      <c r="H173" s="79">
        <v>44133.1</v>
      </c>
    </row>
    <row r="174" spans="1:8" ht="31.5" customHeight="1" x14ac:dyDescent="0.25">
      <c r="A174" s="96" t="s">
        <v>224</v>
      </c>
      <c r="B174" s="97">
        <v>907</v>
      </c>
      <c r="C174" s="98">
        <v>7</v>
      </c>
      <c r="D174" s="98">
        <v>3</v>
      </c>
      <c r="E174" s="85" t="s">
        <v>225</v>
      </c>
      <c r="F174" s="86" t="s">
        <v>139</v>
      </c>
      <c r="G174" s="79">
        <v>45270.6</v>
      </c>
      <c r="H174" s="79">
        <v>44133.1</v>
      </c>
    </row>
    <row r="175" spans="1:8" ht="31.5" x14ac:dyDescent="0.25">
      <c r="A175" s="96" t="s">
        <v>226</v>
      </c>
      <c r="B175" s="97">
        <v>907</v>
      </c>
      <c r="C175" s="98">
        <v>7</v>
      </c>
      <c r="D175" s="98">
        <v>3</v>
      </c>
      <c r="E175" s="85" t="s">
        <v>227</v>
      </c>
      <c r="F175" s="86" t="s">
        <v>139</v>
      </c>
      <c r="G175" s="79">
        <v>45270.6</v>
      </c>
      <c r="H175" s="79">
        <v>44133.1</v>
      </c>
    </row>
    <row r="176" spans="1:8" ht="31.5" x14ac:dyDescent="0.25">
      <c r="A176" s="96" t="s">
        <v>290</v>
      </c>
      <c r="B176" s="97">
        <v>907</v>
      </c>
      <c r="C176" s="98">
        <v>7</v>
      </c>
      <c r="D176" s="98">
        <v>3</v>
      </c>
      <c r="E176" s="85" t="s">
        <v>291</v>
      </c>
      <c r="F176" s="86" t="s">
        <v>139</v>
      </c>
      <c r="G176" s="79">
        <v>45270.6</v>
      </c>
      <c r="H176" s="79">
        <v>44133.1</v>
      </c>
    </row>
    <row r="177" spans="1:8" ht="31.5" x14ac:dyDescent="0.25">
      <c r="A177" s="96" t="s">
        <v>230</v>
      </c>
      <c r="B177" s="97">
        <v>907</v>
      </c>
      <c r="C177" s="98">
        <v>7</v>
      </c>
      <c r="D177" s="98">
        <v>3</v>
      </c>
      <c r="E177" s="85" t="s">
        <v>292</v>
      </c>
      <c r="F177" s="86" t="s">
        <v>139</v>
      </c>
      <c r="G177" s="79">
        <v>64.2</v>
      </c>
      <c r="H177" s="79">
        <v>64.2</v>
      </c>
    </row>
    <row r="178" spans="1:8" ht="31.5" x14ac:dyDescent="0.25">
      <c r="A178" s="96" t="s">
        <v>156</v>
      </c>
      <c r="B178" s="97">
        <v>907</v>
      </c>
      <c r="C178" s="98">
        <v>7</v>
      </c>
      <c r="D178" s="98">
        <v>3</v>
      </c>
      <c r="E178" s="85" t="s">
        <v>292</v>
      </c>
      <c r="F178" s="86" t="s">
        <v>157</v>
      </c>
      <c r="G178" s="79">
        <v>64.2</v>
      </c>
      <c r="H178" s="79">
        <v>64.2</v>
      </c>
    </row>
    <row r="179" spans="1:8" ht="31.5" x14ac:dyDescent="0.25">
      <c r="A179" s="96" t="s">
        <v>234</v>
      </c>
      <c r="B179" s="97">
        <v>907</v>
      </c>
      <c r="C179" s="98">
        <v>7</v>
      </c>
      <c r="D179" s="98">
        <v>3</v>
      </c>
      <c r="E179" s="85" t="s">
        <v>293</v>
      </c>
      <c r="F179" s="86" t="s">
        <v>139</v>
      </c>
      <c r="G179" s="79">
        <v>31.8</v>
      </c>
      <c r="H179" s="79">
        <v>31.8</v>
      </c>
    </row>
    <row r="180" spans="1:8" ht="31.5" x14ac:dyDescent="0.25">
      <c r="A180" s="96" t="s">
        <v>156</v>
      </c>
      <c r="B180" s="97">
        <v>907</v>
      </c>
      <c r="C180" s="98">
        <v>7</v>
      </c>
      <c r="D180" s="98">
        <v>3</v>
      </c>
      <c r="E180" s="85" t="s">
        <v>293</v>
      </c>
      <c r="F180" s="86" t="s">
        <v>157</v>
      </c>
      <c r="G180" s="79">
        <v>31.8</v>
      </c>
      <c r="H180" s="79">
        <v>31.8</v>
      </c>
    </row>
    <row r="181" spans="1:8" ht="31.5" x14ac:dyDescent="0.25">
      <c r="A181" s="96" t="s">
        <v>152</v>
      </c>
      <c r="B181" s="97">
        <v>907</v>
      </c>
      <c r="C181" s="98">
        <v>7</v>
      </c>
      <c r="D181" s="98">
        <v>3</v>
      </c>
      <c r="E181" s="85" t="s">
        <v>294</v>
      </c>
      <c r="F181" s="86" t="s">
        <v>139</v>
      </c>
      <c r="G181" s="79">
        <v>30527.1</v>
      </c>
      <c r="H181" s="79">
        <v>31762.799999999999</v>
      </c>
    </row>
    <row r="182" spans="1:8" ht="78.75" x14ac:dyDescent="0.25">
      <c r="A182" s="96" t="s">
        <v>154</v>
      </c>
      <c r="B182" s="97">
        <v>907</v>
      </c>
      <c r="C182" s="98">
        <v>7</v>
      </c>
      <c r="D182" s="98">
        <v>3</v>
      </c>
      <c r="E182" s="85" t="s">
        <v>294</v>
      </c>
      <c r="F182" s="86" t="s">
        <v>155</v>
      </c>
      <c r="G182" s="79">
        <v>28281.9</v>
      </c>
      <c r="H182" s="79">
        <v>29517.599999999999</v>
      </c>
    </row>
    <row r="183" spans="1:8" ht="31.5" x14ac:dyDescent="0.25">
      <c r="A183" s="96" t="s">
        <v>156</v>
      </c>
      <c r="B183" s="97">
        <v>907</v>
      </c>
      <c r="C183" s="98">
        <v>7</v>
      </c>
      <c r="D183" s="98">
        <v>3</v>
      </c>
      <c r="E183" s="85" t="s">
        <v>294</v>
      </c>
      <c r="F183" s="86" t="s">
        <v>157</v>
      </c>
      <c r="G183" s="79">
        <v>1898.9</v>
      </c>
      <c r="H183" s="79">
        <v>1898.9</v>
      </c>
    </row>
    <row r="184" spans="1:8" x14ac:dyDescent="0.25">
      <c r="A184" s="96" t="s">
        <v>179</v>
      </c>
      <c r="B184" s="97">
        <v>907</v>
      </c>
      <c r="C184" s="98">
        <v>7</v>
      </c>
      <c r="D184" s="98">
        <v>3</v>
      </c>
      <c r="E184" s="85" t="s">
        <v>294</v>
      </c>
      <c r="F184" s="86" t="s">
        <v>180</v>
      </c>
      <c r="G184" s="79">
        <v>346.3</v>
      </c>
      <c r="H184" s="79">
        <v>346.3</v>
      </c>
    </row>
    <row r="185" spans="1:8" ht="171.75" customHeight="1" x14ac:dyDescent="0.25">
      <c r="A185" s="96" t="s">
        <v>158</v>
      </c>
      <c r="B185" s="97">
        <v>907</v>
      </c>
      <c r="C185" s="98">
        <v>7</v>
      </c>
      <c r="D185" s="98">
        <v>3</v>
      </c>
      <c r="E185" s="85" t="s">
        <v>295</v>
      </c>
      <c r="F185" s="86" t="s">
        <v>139</v>
      </c>
      <c r="G185" s="79">
        <v>14647.5</v>
      </c>
      <c r="H185" s="79">
        <v>12274.3</v>
      </c>
    </row>
    <row r="186" spans="1:8" ht="78.75" x14ac:dyDescent="0.25">
      <c r="A186" s="96" t="s">
        <v>154</v>
      </c>
      <c r="B186" s="97">
        <v>907</v>
      </c>
      <c r="C186" s="98">
        <v>7</v>
      </c>
      <c r="D186" s="98">
        <v>3</v>
      </c>
      <c r="E186" s="85" t="s">
        <v>295</v>
      </c>
      <c r="F186" s="86" t="s">
        <v>155</v>
      </c>
      <c r="G186" s="79">
        <v>14647.5</v>
      </c>
      <c r="H186" s="79">
        <v>12274.3</v>
      </c>
    </row>
    <row r="187" spans="1:8" ht="63" x14ac:dyDescent="0.25">
      <c r="A187" s="96" t="s">
        <v>198</v>
      </c>
      <c r="B187" s="97">
        <v>907</v>
      </c>
      <c r="C187" s="98">
        <v>7</v>
      </c>
      <c r="D187" s="98">
        <v>3</v>
      </c>
      <c r="E187" s="85" t="s">
        <v>199</v>
      </c>
      <c r="F187" s="86" t="s">
        <v>139</v>
      </c>
      <c r="G187" s="79">
        <v>60</v>
      </c>
      <c r="H187" s="79">
        <v>0</v>
      </c>
    </row>
    <row r="188" spans="1:8" ht="63" x14ac:dyDescent="0.25">
      <c r="A188" s="96" t="s">
        <v>200</v>
      </c>
      <c r="B188" s="97">
        <v>907</v>
      </c>
      <c r="C188" s="98">
        <v>7</v>
      </c>
      <c r="D188" s="98">
        <v>3</v>
      </c>
      <c r="E188" s="85" t="s">
        <v>201</v>
      </c>
      <c r="F188" s="86" t="s">
        <v>139</v>
      </c>
      <c r="G188" s="79">
        <v>60</v>
      </c>
      <c r="H188" s="79">
        <v>0</v>
      </c>
    </row>
    <row r="189" spans="1:8" ht="47.25" x14ac:dyDescent="0.25">
      <c r="A189" s="96" t="s">
        <v>202</v>
      </c>
      <c r="B189" s="97">
        <v>907</v>
      </c>
      <c r="C189" s="98">
        <v>7</v>
      </c>
      <c r="D189" s="98">
        <v>3</v>
      </c>
      <c r="E189" s="85" t="s">
        <v>203</v>
      </c>
      <c r="F189" s="86" t="s">
        <v>139</v>
      </c>
      <c r="G189" s="79">
        <v>60</v>
      </c>
      <c r="H189" s="79">
        <v>0</v>
      </c>
    </row>
    <row r="190" spans="1:8" ht="63" x14ac:dyDescent="0.25">
      <c r="A190" s="96" t="s">
        <v>204</v>
      </c>
      <c r="B190" s="97">
        <v>907</v>
      </c>
      <c r="C190" s="98">
        <v>7</v>
      </c>
      <c r="D190" s="98">
        <v>3</v>
      </c>
      <c r="E190" s="85" t="s">
        <v>205</v>
      </c>
      <c r="F190" s="86" t="s">
        <v>139</v>
      </c>
      <c r="G190" s="79">
        <v>60</v>
      </c>
      <c r="H190" s="79">
        <v>0</v>
      </c>
    </row>
    <row r="191" spans="1:8" ht="31.5" x14ac:dyDescent="0.25">
      <c r="A191" s="96" t="s">
        <v>156</v>
      </c>
      <c r="B191" s="97">
        <v>907</v>
      </c>
      <c r="C191" s="98">
        <v>7</v>
      </c>
      <c r="D191" s="98">
        <v>3</v>
      </c>
      <c r="E191" s="85" t="s">
        <v>205</v>
      </c>
      <c r="F191" s="86" t="s">
        <v>157</v>
      </c>
      <c r="G191" s="79">
        <v>60</v>
      </c>
      <c r="H191" s="79">
        <v>0</v>
      </c>
    </row>
    <row r="192" spans="1:8" x14ac:dyDescent="0.25">
      <c r="A192" s="96" t="s">
        <v>300</v>
      </c>
      <c r="B192" s="97">
        <v>907</v>
      </c>
      <c r="C192" s="98">
        <v>7</v>
      </c>
      <c r="D192" s="98">
        <v>7</v>
      </c>
      <c r="E192" s="85" t="s">
        <v>139</v>
      </c>
      <c r="F192" s="86" t="s">
        <v>139</v>
      </c>
      <c r="G192" s="79">
        <v>2688</v>
      </c>
      <c r="H192" s="79">
        <v>2626.6</v>
      </c>
    </row>
    <row r="193" spans="1:8" ht="30.75" customHeight="1" x14ac:dyDescent="0.25">
      <c r="A193" s="96" t="s">
        <v>224</v>
      </c>
      <c r="B193" s="97">
        <v>907</v>
      </c>
      <c r="C193" s="98">
        <v>7</v>
      </c>
      <c r="D193" s="98">
        <v>7</v>
      </c>
      <c r="E193" s="85" t="s">
        <v>225</v>
      </c>
      <c r="F193" s="86" t="s">
        <v>139</v>
      </c>
      <c r="G193" s="79">
        <v>2688</v>
      </c>
      <c r="H193" s="79">
        <v>2626.6</v>
      </c>
    </row>
    <row r="194" spans="1:8" ht="47.25" customHeight="1" x14ac:dyDescent="0.25">
      <c r="A194" s="96" t="s">
        <v>284</v>
      </c>
      <c r="B194" s="97">
        <v>907</v>
      </c>
      <c r="C194" s="98">
        <v>7</v>
      </c>
      <c r="D194" s="98">
        <v>7</v>
      </c>
      <c r="E194" s="85" t="s">
        <v>285</v>
      </c>
      <c r="F194" s="86" t="s">
        <v>139</v>
      </c>
      <c r="G194" s="79">
        <v>2688</v>
      </c>
      <c r="H194" s="79">
        <v>2626.6</v>
      </c>
    </row>
    <row r="195" spans="1:8" ht="31.5" x14ac:dyDescent="0.25">
      <c r="A195" s="96" t="s">
        <v>301</v>
      </c>
      <c r="B195" s="97">
        <v>907</v>
      </c>
      <c r="C195" s="98">
        <v>7</v>
      </c>
      <c r="D195" s="98">
        <v>7</v>
      </c>
      <c r="E195" s="85" t="s">
        <v>302</v>
      </c>
      <c r="F195" s="86" t="s">
        <v>139</v>
      </c>
      <c r="G195" s="79">
        <v>2688</v>
      </c>
      <c r="H195" s="79">
        <v>2626.6</v>
      </c>
    </row>
    <row r="196" spans="1:8" ht="31.5" x14ac:dyDescent="0.25">
      <c r="A196" s="96" t="s">
        <v>234</v>
      </c>
      <c r="B196" s="97">
        <v>907</v>
      </c>
      <c r="C196" s="98">
        <v>7</v>
      </c>
      <c r="D196" s="98">
        <v>7</v>
      </c>
      <c r="E196" s="85" t="s">
        <v>303</v>
      </c>
      <c r="F196" s="86" t="s">
        <v>139</v>
      </c>
      <c r="G196" s="79">
        <v>264.39999999999998</v>
      </c>
      <c r="H196" s="79">
        <v>264.3</v>
      </c>
    </row>
    <row r="197" spans="1:8" ht="31.5" x14ac:dyDescent="0.25">
      <c r="A197" s="96" t="s">
        <v>156</v>
      </c>
      <c r="B197" s="97">
        <v>907</v>
      </c>
      <c r="C197" s="98">
        <v>7</v>
      </c>
      <c r="D197" s="98">
        <v>7</v>
      </c>
      <c r="E197" s="85" t="s">
        <v>303</v>
      </c>
      <c r="F197" s="86" t="s">
        <v>157</v>
      </c>
      <c r="G197" s="79">
        <v>264.39999999999998</v>
      </c>
      <c r="H197" s="79">
        <v>264.3</v>
      </c>
    </row>
    <row r="198" spans="1:8" ht="78" customHeight="1" x14ac:dyDescent="0.25">
      <c r="A198" s="96" t="s">
        <v>304</v>
      </c>
      <c r="B198" s="97">
        <v>907</v>
      </c>
      <c r="C198" s="98">
        <v>7</v>
      </c>
      <c r="D198" s="98">
        <v>7</v>
      </c>
      <c r="E198" s="85" t="s">
        <v>305</v>
      </c>
      <c r="F198" s="86" t="s">
        <v>139</v>
      </c>
      <c r="G198" s="79">
        <v>2423.6</v>
      </c>
      <c r="H198" s="79">
        <v>2362.3000000000002</v>
      </c>
    </row>
    <row r="199" spans="1:8" ht="31.5" x14ac:dyDescent="0.25">
      <c r="A199" s="96" t="s">
        <v>156</v>
      </c>
      <c r="B199" s="97">
        <v>907</v>
      </c>
      <c r="C199" s="98">
        <v>7</v>
      </c>
      <c r="D199" s="98">
        <v>7</v>
      </c>
      <c r="E199" s="85" t="s">
        <v>305</v>
      </c>
      <c r="F199" s="86" t="s">
        <v>157</v>
      </c>
      <c r="G199" s="79">
        <v>2423.6</v>
      </c>
      <c r="H199" s="79">
        <v>2362.3000000000002</v>
      </c>
    </row>
    <row r="200" spans="1:8" x14ac:dyDescent="0.25">
      <c r="A200" s="96" t="s">
        <v>306</v>
      </c>
      <c r="B200" s="97">
        <v>907</v>
      </c>
      <c r="C200" s="98">
        <v>7</v>
      </c>
      <c r="D200" s="98">
        <v>9</v>
      </c>
      <c r="E200" s="85" t="s">
        <v>139</v>
      </c>
      <c r="F200" s="86" t="s">
        <v>139</v>
      </c>
      <c r="G200" s="79">
        <v>13174.4</v>
      </c>
      <c r="H200" s="79">
        <v>13087.6</v>
      </c>
    </row>
    <row r="201" spans="1:8" ht="30" customHeight="1" x14ac:dyDescent="0.25">
      <c r="A201" s="96" t="s">
        <v>224</v>
      </c>
      <c r="B201" s="97">
        <v>907</v>
      </c>
      <c r="C201" s="98">
        <v>7</v>
      </c>
      <c r="D201" s="98">
        <v>9</v>
      </c>
      <c r="E201" s="85" t="s">
        <v>225</v>
      </c>
      <c r="F201" s="86" t="s">
        <v>139</v>
      </c>
      <c r="G201" s="79">
        <v>13137</v>
      </c>
      <c r="H201" s="79">
        <v>13050.2</v>
      </c>
    </row>
    <row r="202" spans="1:8" ht="47.25" customHeight="1" x14ac:dyDescent="0.25">
      <c r="A202" s="96" t="s">
        <v>284</v>
      </c>
      <c r="B202" s="97">
        <v>907</v>
      </c>
      <c r="C202" s="98">
        <v>7</v>
      </c>
      <c r="D202" s="98">
        <v>9</v>
      </c>
      <c r="E202" s="85" t="s">
        <v>285</v>
      </c>
      <c r="F202" s="86" t="s">
        <v>139</v>
      </c>
      <c r="G202" s="79">
        <v>13137</v>
      </c>
      <c r="H202" s="79">
        <v>13050.2</v>
      </c>
    </row>
    <row r="203" spans="1:8" ht="31.5" x14ac:dyDescent="0.25">
      <c r="A203" s="96" t="s">
        <v>307</v>
      </c>
      <c r="B203" s="97">
        <v>907</v>
      </c>
      <c r="C203" s="98">
        <v>7</v>
      </c>
      <c r="D203" s="98">
        <v>9</v>
      </c>
      <c r="E203" s="85" t="s">
        <v>308</v>
      </c>
      <c r="F203" s="86" t="s">
        <v>139</v>
      </c>
      <c r="G203" s="79">
        <v>12104.2</v>
      </c>
      <c r="H203" s="79">
        <v>12017.4</v>
      </c>
    </row>
    <row r="204" spans="1:8" ht="31.5" x14ac:dyDescent="0.25">
      <c r="A204" s="96" t="s">
        <v>309</v>
      </c>
      <c r="B204" s="97">
        <v>907</v>
      </c>
      <c r="C204" s="98">
        <v>7</v>
      </c>
      <c r="D204" s="98">
        <v>9</v>
      </c>
      <c r="E204" s="85" t="s">
        <v>310</v>
      </c>
      <c r="F204" s="86" t="s">
        <v>139</v>
      </c>
      <c r="G204" s="79">
        <v>2559.3000000000002</v>
      </c>
      <c r="H204" s="79">
        <v>2711</v>
      </c>
    </row>
    <row r="205" spans="1:8" ht="78.75" x14ac:dyDescent="0.25">
      <c r="A205" s="96" t="s">
        <v>154</v>
      </c>
      <c r="B205" s="97">
        <v>907</v>
      </c>
      <c r="C205" s="98">
        <v>7</v>
      </c>
      <c r="D205" s="98">
        <v>9</v>
      </c>
      <c r="E205" s="85" t="s">
        <v>310</v>
      </c>
      <c r="F205" s="86" t="s">
        <v>155</v>
      </c>
      <c r="G205" s="79">
        <v>2123.4</v>
      </c>
      <c r="H205" s="79">
        <v>2298.4</v>
      </c>
    </row>
    <row r="206" spans="1:8" ht="31.5" x14ac:dyDescent="0.25">
      <c r="A206" s="96" t="s">
        <v>156</v>
      </c>
      <c r="B206" s="97">
        <v>907</v>
      </c>
      <c r="C206" s="98">
        <v>7</v>
      </c>
      <c r="D206" s="98">
        <v>9</v>
      </c>
      <c r="E206" s="85" t="s">
        <v>310</v>
      </c>
      <c r="F206" s="86" t="s">
        <v>157</v>
      </c>
      <c r="G206" s="79">
        <v>432.1</v>
      </c>
      <c r="H206" s="79">
        <v>408.8</v>
      </c>
    </row>
    <row r="207" spans="1:8" x14ac:dyDescent="0.25">
      <c r="A207" s="96" t="s">
        <v>179</v>
      </c>
      <c r="B207" s="97">
        <v>907</v>
      </c>
      <c r="C207" s="98">
        <v>7</v>
      </c>
      <c r="D207" s="98">
        <v>9</v>
      </c>
      <c r="E207" s="85" t="s">
        <v>310</v>
      </c>
      <c r="F207" s="86" t="s">
        <v>180</v>
      </c>
      <c r="G207" s="79">
        <v>3.8</v>
      </c>
      <c r="H207" s="79">
        <v>3.8</v>
      </c>
    </row>
    <row r="208" spans="1:8" ht="31.5" x14ac:dyDescent="0.25">
      <c r="A208" s="96" t="s">
        <v>152</v>
      </c>
      <c r="B208" s="97">
        <v>907</v>
      </c>
      <c r="C208" s="98">
        <v>7</v>
      </c>
      <c r="D208" s="98">
        <v>9</v>
      </c>
      <c r="E208" s="85" t="s">
        <v>311</v>
      </c>
      <c r="F208" s="86" t="s">
        <v>139</v>
      </c>
      <c r="G208" s="79">
        <v>5200.1000000000004</v>
      </c>
      <c r="H208" s="79">
        <v>5665.6</v>
      </c>
    </row>
    <row r="209" spans="1:8" ht="78.75" x14ac:dyDescent="0.25">
      <c r="A209" s="96" t="s">
        <v>154</v>
      </c>
      <c r="B209" s="97">
        <v>907</v>
      </c>
      <c r="C209" s="98">
        <v>7</v>
      </c>
      <c r="D209" s="98">
        <v>9</v>
      </c>
      <c r="E209" s="85" t="s">
        <v>311</v>
      </c>
      <c r="F209" s="86" t="s">
        <v>155</v>
      </c>
      <c r="G209" s="79">
        <v>4985</v>
      </c>
      <c r="H209" s="79">
        <v>5450.5</v>
      </c>
    </row>
    <row r="210" spans="1:8" ht="31.5" x14ac:dyDescent="0.25">
      <c r="A210" s="96" t="s">
        <v>156</v>
      </c>
      <c r="B210" s="97">
        <v>907</v>
      </c>
      <c r="C210" s="98">
        <v>7</v>
      </c>
      <c r="D210" s="98">
        <v>9</v>
      </c>
      <c r="E210" s="85" t="s">
        <v>311</v>
      </c>
      <c r="F210" s="86" t="s">
        <v>157</v>
      </c>
      <c r="G210" s="79">
        <v>215.1</v>
      </c>
      <c r="H210" s="79">
        <v>215.1</v>
      </c>
    </row>
    <row r="211" spans="1:8" ht="171.75" customHeight="1" x14ac:dyDescent="0.25">
      <c r="A211" s="96" t="s">
        <v>158</v>
      </c>
      <c r="B211" s="97">
        <v>907</v>
      </c>
      <c r="C211" s="98">
        <v>7</v>
      </c>
      <c r="D211" s="98">
        <v>9</v>
      </c>
      <c r="E211" s="85" t="s">
        <v>312</v>
      </c>
      <c r="F211" s="86" t="s">
        <v>139</v>
      </c>
      <c r="G211" s="79">
        <v>4344.8</v>
      </c>
      <c r="H211" s="79">
        <v>3640.8</v>
      </c>
    </row>
    <row r="212" spans="1:8" ht="78.75" x14ac:dyDescent="0.25">
      <c r="A212" s="96" t="s">
        <v>154</v>
      </c>
      <c r="B212" s="97">
        <v>907</v>
      </c>
      <c r="C212" s="98">
        <v>7</v>
      </c>
      <c r="D212" s="98">
        <v>9</v>
      </c>
      <c r="E212" s="85" t="s">
        <v>312</v>
      </c>
      <c r="F212" s="86" t="s">
        <v>155</v>
      </c>
      <c r="G212" s="79">
        <v>4344.8</v>
      </c>
      <c r="H212" s="79">
        <v>3640.8</v>
      </c>
    </row>
    <row r="213" spans="1:8" ht="31.5" customHeight="1" x14ac:dyDescent="0.25">
      <c r="A213" s="96" t="s">
        <v>313</v>
      </c>
      <c r="B213" s="97">
        <v>907</v>
      </c>
      <c r="C213" s="98">
        <v>7</v>
      </c>
      <c r="D213" s="98">
        <v>9</v>
      </c>
      <c r="E213" s="85" t="s">
        <v>314</v>
      </c>
      <c r="F213" s="86" t="s">
        <v>139</v>
      </c>
      <c r="G213" s="79">
        <v>10</v>
      </c>
      <c r="H213" s="79">
        <v>10</v>
      </c>
    </row>
    <row r="214" spans="1:8" ht="63" x14ac:dyDescent="0.25">
      <c r="A214" s="96" t="s">
        <v>204</v>
      </c>
      <c r="B214" s="97">
        <v>907</v>
      </c>
      <c r="C214" s="98">
        <v>7</v>
      </c>
      <c r="D214" s="98">
        <v>9</v>
      </c>
      <c r="E214" s="85" t="s">
        <v>315</v>
      </c>
      <c r="F214" s="86" t="s">
        <v>139</v>
      </c>
      <c r="G214" s="79">
        <v>10</v>
      </c>
      <c r="H214" s="79">
        <v>10</v>
      </c>
    </row>
    <row r="215" spans="1:8" ht="31.5" x14ac:dyDescent="0.25">
      <c r="A215" s="96" t="s">
        <v>156</v>
      </c>
      <c r="B215" s="97">
        <v>907</v>
      </c>
      <c r="C215" s="98">
        <v>7</v>
      </c>
      <c r="D215" s="98">
        <v>9</v>
      </c>
      <c r="E215" s="85" t="s">
        <v>315</v>
      </c>
      <c r="F215" s="86" t="s">
        <v>157</v>
      </c>
      <c r="G215" s="79">
        <v>10</v>
      </c>
      <c r="H215" s="79">
        <v>10</v>
      </c>
    </row>
    <row r="216" spans="1:8" ht="47.25" x14ac:dyDescent="0.25">
      <c r="A216" s="96" t="s">
        <v>286</v>
      </c>
      <c r="B216" s="97">
        <v>907</v>
      </c>
      <c r="C216" s="98">
        <v>7</v>
      </c>
      <c r="D216" s="98">
        <v>9</v>
      </c>
      <c r="E216" s="85" t="s">
        <v>287</v>
      </c>
      <c r="F216" s="86" t="s">
        <v>139</v>
      </c>
      <c r="G216" s="79">
        <v>1022.8</v>
      </c>
      <c r="H216" s="79">
        <v>1022.8</v>
      </c>
    </row>
    <row r="217" spans="1:8" ht="62.25" customHeight="1" x14ac:dyDescent="0.25">
      <c r="A217" s="96" t="s">
        <v>288</v>
      </c>
      <c r="B217" s="97">
        <v>907</v>
      </c>
      <c r="C217" s="98">
        <v>7</v>
      </c>
      <c r="D217" s="98">
        <v>9</v>
      </c>
      <c r="E217" s="85" t="s">
        <v>289</v>
      </c>
      <c r="F217" s="86" t="s">
        <v>139</v>
      </c>
      <c r="G217" s="79">
        <v>1022.8</v>
      </c>
      <c r="H217" s="79">
        <v>1022.8</v>
      </c>
    </row>
    <row r="218" spans="1:8" ht="78.75" x14ac:dyDescent="0.25">
      <c r="A218" s="96" t="s">
        <v>154</v>
      </c>
      <c r="B218" s="97">
        <v>907</v>
      </c>
      <c r="C218" s="98">
        <v>7</v>
      </c>
      <c r="D218" s="98">
        <v>9</v>
      </c>
      <c r="E218" s="85" t="s">
        <v>289</v>
      </c>
      <c r="F218" s="86" t="s">
        <v>155</v>
      </c>
      <c r="G218" s="79">
        <v>90</v>
      </c>
      <c r="H218" s="79">
        <v>90</v>
      </c>
    </row>
    <row r="219" spans="1:8" ht="31.5" x14ac:dyDescent="0.25">
      <c r="A219" s="96" t="s">
        <v>156</v>
      </c>
      <c r="B219" s="97">
        <v>907</v>
      </c>
      <c r="C219" s="98">
        <v>7</v>
      </c>
      <c r="D219" s="98">
        <v>9</v>
      </c>
      <c r="E219" s="85" t="s">
        <v>289</v>
      </c>
      <c r="F219" s="86" t="s">
        <v>157</v>
      </c>
      <c r="G219" s="79">
        <v>907.8</v>
      </c>
      <c r="H219" s="79">
        <v>907.8</v>
      </c>
    </row>
    <row r="220" spans="1:8" ht="31.5" x14ac:dyDescent="0.25">
      <c r="A220" s="96" t="s">
        <v>150</v>
      </c>
      <c r="B220" s="97">
        <v>907</v>
      </c>
      <c r="C220" s="98">
        <v>7</v>
      </c>
      <c r="D220" s="98">
        <v>9</v>
      </c>
      <c r="E220" s="85" t="s">
        <v>289</v>
      </c>
      <c r="F220" s="86" t="s">
        <v>151</v>
      </c>
      <c r="G220" s="79">
        <v>25</v>
      </c>
      <c r="H220" s="79">
        <v>25</v>
      </c>
    </row>
    <row r="221" spans="1:8" ht="47.25" x14ac:dyDescent="0.25">
      <c r="A221" s="96" t="s">
        <v>316</v>
      </c>
      <c r="B221" s="97">
        <v>907</v>
      </c>
      <c r="C221" s="98">
        <v>7</v>
      </c>
      <c r="D221" s="98">
        <v>9</v>
      </c>
      <c r="E221" s="85" t="s">
        <v>317</v>
      </c>
      <c r="F221" s="86" t="s">
        <v>139</v>
      </c>
      <c r="G221" s="79">
        <v>37.4</v>
      </c>
      <c r="H221" s="79">
        <v>37.4</v>
      </c>
    </row>
    <row r="222" spans="1:8" ht="47.25" x14ac:dyDescent="0.25">
      <c r="A222" s="96" t="s">
        <v>318</v>
      </c>
      <c r="B222" s="97">
        <v>907</v>
      </c>
      <c r="C222" s="98">
        <v>7</v>
      </c>
      <c r="D222" s="98">
        <v>9</v>
      </c>
      <c r="E222" s="85" t="s">
        <v>319</v>
      </c>
      <c r="F222" s="86" t="s">
        <v>139</v>
      </c>
      <c r="G222" s="79">
        <v>37.4</v>
      </c>
      <c r="H222" s="79">
        <v>37.4</v>
      </c>
    </row>
    <row r="223" spans="1:8" ht="47.25" x14ac:dyDescent="0.25">
      <c r="A223" s="96" t="s">
        <v>320</v>
      </c>
      <c r="B223" s="97">
        <v>907</v>
      </c>
      <c r="C223" s="98">
        <v>7</v>
      </c>
      <c r="D223" s="98">
        <v>9</v>
      </c>
      <c r="E223" s="85" t="s">
        <v>321</v>
      </c>
      <c r="F223" s="86" t="s">
        <v>139</v>
      </c>
      <c r="G223" s="79">
        <v>37.4</v>
      </c>
      <c r="H223" s="79">
        <v>37.4</v>
      </c>
    </row>
    <row r="224" spans="1:8" ht="63" x14ac:dyDescent="0.25">
      <c r="A224" s="96" t="s">
        <v>322</v>
      </c>
      <c r="B224" s="97">
        <v>907</v>
      </c>
      <c r="C224" s="98">
        <v>7</v>
      </c>
      <c r="D224" s="98">
        <v>9</v>
      </c>
      <c r="E224" s="85" t="s">
        <v>323</v>
      </c>
      <c r="F224" s="86" t="s">
        <v>139</v>
      </c>
      <c r="G224" s="79">
        <v>37.4</v>
      </c>
      <c r="H224" s="79">
        <v>37.4</v>
      </c>
    </row>
    <row r="225" spans="1:8" ht="31.5" x14ac:dyDescent="0.25">
      <c r="A225" s="96" t="s">
        <v>156</v>
      </c>
      <c r="B225" s="97">
        <v>907</v>
      </c>
      <c r="C225" s="98">
        <v>7</v>
      </c>
      <c r="D225" s="98">
        <v>9</v>
      </c>
      <c r="E225" s="85" t="s">
        <v>323</v>
      </c>
      <c r="F225" s="86" t="s">
        <v>157</v>
      </c>
      <c r="G225" s="79">
        <v>37.4</v>
      </c>
      <c r="H225" s="79">
        <v>37.4</v>
      </c>
    </row>
    <row r="226" spans="1:8" x14ac:dyDescent="0.25">
      <c r="A226" s="96" t="s">
        <v>324</v>
      </c>
      <c r="B226" s="97">
        <v>907</v>
      </c>
      <c r="C226" s="98">
        <v>10</v>
      </c>
      <c r="D226" s="98">
        <v>0</v>
      </c>
      <c r="E226" s="85" t="s">
        <v>139</v>
      </c>
      <c r="F226" s="86" t="s">
        <v>139</v>
      </c>
      <c r="G226" s="79">
        <v>15648.6</v>
      </c>
      <c r="H226" s="79">
        <v>15648.6</v>
      </c>
    </row>
    <row r="227" spans="1:8" x14ac:dyDescent="0.25">
      <c r="A227" s="96" t="s">
        <v>325</v>
      </c>
      <c r="B227" s="97">
        <v>907</v>
      </c>
      <c r="C227" s="98">
        <v>10</v>
      </c>
      <c r="D227" s="98">
        <v>4</v>
      </c>
      <c r="E227" s="85" t="s">
        <v>139</v>
      </c>
      <c r="F227" s="86" t="s">
        <v>139</v>
      </c>
      <c r="G227" s="79">
        <v>15648.6</v>
      </c>
      <c r="H227" s="79">
        <v>15648.6</v>
      </c>
    </row>
    <row r="228" spans="1:8" ht="31.5" customHeight="1" x14ac:dyDescent="0.25">
      <c r="A228" s="96" t="s">
        <v>224</v>
      </c>
      <c r="B228" s="97">
        <v>907</v>
      </c>
      <c r="C228" s="98">
        <v>10</v>
      </c>
      <c r="D228" s="98">
        <v>4</v>
      </c>
      <c r="E228" s="85" t="s">
        <v>225</v>
      </c>
      <c r="F228" s="86" t="s">
        <v>139</v>
      </c>
      <c r="G228" s="79">
        <v>15648.6</v>
      </c>
      <c r="H228" s="79">
        <v>15648.6</v>
      </c>
    </row>
    <row r="229" spans="1:8" ht="31.5" x14ac:dyDescent="0.25">
      <c r="A229" s="96" t="s">
        <v>226</v>
      </c>
      <c r="B229" s="97">
        <v>907</v>
      </c>
      <c r="C229" s="98">
        <v>10</v>
      </c>
      <c r="D229" s="98">
        <v>4</v>
      </c>
      <c r="E229" s="85" t="s">
        <v>227</v>
      </c>
      <c r="F229" s="86" t="s">
        <v>139</v>
      </c>
      <c r="G229" s="79">
        <v>15648.6</v>
      </c>
      <c r="H229" s="79">
        <v>15648.6</v>
      </c>
    </row>
    <row r="230" spans="1:8" ht="31.5" x14ac:dyDescent="0.25">
      <c r="A230" s="96" t="s">
        <v>245</v>
      </c>
      <c r="B230" s="97">
        <v>907</v>
      </c>
      <c r="C230" s="98">
        <v>10</v>
      </c>
      <c r="D230" s="98">
        <v>4</v>
      </c>
      <c r="E230" s="85" t="s">
        <v>246</v>
      </c>
      <c r="F230" s="86" t="s">
        <v>139</v>
      </c>
      <c r="G230" s="79">
        <v>15648.6</v>
      </c>
      <c r="H230" s="79">
        <v>15648.6</v>
      </c>
    </row>
    <row r="231" spans="1:8" ht="63" x14ac:dyDescent="0.25">
      <c r="A231" s="96" t="s">
        <v>326</v>
      </c>
      <c r="B231" s="97">
        <v>907</v>
      </c>
      <c r="C231" s="98">
        <v>10</v>
      </c>
      <c r="D231" s="98">
        <v>4</v>
      </c>
      <c r="E231" s="85" t="s">
        <v>327</v>
      </c>
      <c r="F231" s="86" t="s">
        <v>139</v>
      </c>
      <c r="G231" s="79">
        <v>15648.6</v>
      </c>
      <c r="H231" s="79">
        <v>15648.6</v>
      </c>
    </row>
    <row r="232" spans="1:8" ht="31.5" x14ac:dyDescent="0.25">
      <c r="A232" s="96" t="s">
        <v>156</v>
      </c>
      <c r="B232" s="97">
        <v>907</v>
      </c>
      <c r="C232" s="98">
        <v>10</v>
      </c>
      <c r="D232" s="98">
        <v>4</v>
      </c>
      <c r="E232" s="85" t="s">
        <v>327</v>
      </c>
      <c r="F232" s="86" t="s">
        <v>157</v>
      </c>
      <c r="G232" s="79">
        <v>15648.6</v>
      </c>
      <c r="H232" s="79">
        <v>15648.6</v>
      </c>
    </row>
    <row r="233" spans="1:8" s="75" customFormat="1" ht="18.75" customHeight="1" x14ac:dyDescent="0.25">
      <c r="A233" s="99" t="s">
        <v>328</v>
      </c>
      <c r="B233" s="100">
        <v>910</v>
      </c>
      <c r="C233" s="101">
        <v>0</v>
      </c>
      <c r="D233" s="101">
        <v>0</v>
      </c>
      <c r="E233" s="89" t="s">
        <v>139</v>
      </c>
      <c r="F233" s="90" t="s">
        <v>139</v>
      </c>
      <c r="G233" s="77">
        <f>157129.6-7142</f>
        <v>149987.6</v>
      </c>
      <c r="H233" s="77">
        <f>158867.1-14452</f>
        <v>144415.1</v>
      </c>
    </row>
    <row r="234" spans="1:8" x14ac:dyDescent="0.25">
      <c r="A234" s="96" t="s">
        <v>329</v>
      </c>
      <c r="B234" s="97">
        <v>910</v>
      </c>
      <c r="C234" s="98">
        <v>1</v>
      </c>
      <c r="D234" s="98">
        <v>0</v>
      </c>
      <c r="E234" s="85" t="s">
        <v>139</v>
      </c>
      <c r="F234" s="86" t="s">
        <v>139</v>
      </c>
      <c r="G234" s="79">
        <v>42068.5</v>
      </c>
      <c r="H234" s="79">
        <v>41993.3</v>
      </c>
    </row>
    <row r="235" spans="1:8" ht="47.25" x14ac:dyDescent="0.25">
      <c r="A235" s="96" t="s">
        <v>330</v>
      </c>
      <c r="B235" s="97">
        <v>910</v>
      </c>
      <c r="C235" s="98">
        <v>1</v>
      </c>
      <c r="D235" s="98">
        <v>6</v>
      </c>
      <c r="E235" s="85" t="s">
        <v>139</v>
      </c>
      <c r="F235" s="86" t="s">
        <v>139</v>
      </c>
      <c r="G235" s="79">
        <v>11848.7</v>
      </c>
      <c r="H235" s="79">
        <v>11855.5</v>
      </c>
    </row>
    <row r="236" spans="1:8" ht="46.5" customHeight="1" x14ac:dyDescent="0.25">
      <c r="A236" s="96" t="s">
        <v>331</v>
      </c>
      <c r="B236" s="97">
        <v>910</v>
      </c>
      <c r="C236" s="98">
        <v>1</v>
      </c>
      <c r="D236" s="98">
        <v>6</v>
      </c>
      <c r="E236" s="85" t="s">
        <v>332</v>
      </c>
      <c r="F236" s="86" t="s">
        <v>139</v>
      </c>
      <c r="G236" s="79">
        <v>11848.7</v>
      </c>
      <c r="H236" s="79">
        <v>11855.5</v>
      </c>
    </row>
    <row r="237" spans="1:8" ht="78.75" customHeight="1" x14ac:dyDescent="0.25">
      <c r="A237" s="96" t="s">
        <v>333</v>
      </c>
      <c r="B237" s="97">
        <v>910</v>
      </c>
      <c r="C237" s="98">
        <v>1</v>
      </c>
      <c r="D237" s="98">
        <v>6</v>
      </c>
      <c r="E237" s="85" t="s">
        <v>334</v>
      </c>
      <c r="F237" s="86" t="s">
        <v>139</v>
      </c>
      <c r="G237" s="79">
        <v>11848.7</v>
      </c>
      <c r="H237" s="79">
        <v>11855.5</v>
      </c>
    </row>
    <row r="238" spans="1:8" ht="94.5" x14ac:dyDescent="0.25">
      <c r="A238" s="96" t="s">
        <v>335</v>
      </c>
      <c r="B238" s="97">
        <v>910</v>
      </c>
      <c r="C238" s="98">
        <v>1</v>
      </c>
      <c r="D238" s="98">
        <v>6</v>
      </c>
      <c r="E238" s="85" t="s">
        <v>336</v>
      </c>
      <c r="F238" s="86" t="s">
        <v>139</v>
      </c>
      <c r="G238" s="79">
        <v>11848.7</v>
      </c>
      <c r="H238" s="79">
        <v>11855.5</v>
      </c>
    </row>
    <row r="239" spans="1:8" ht="31.5" x14ac:dyDescent="0.25">
      <c r="A239" s="96" t="s">
        <v>219</v>
      </c>
      <c r="B239" s="97">
        <v>910</v>
      </c>
      <c r="C239" s="98">
        <v>1</v>
      </c>
      <c r="D239" s="98">
        <v>6</v>
      </c>
      <c r="E239" s="85" t="s">
        <v>337</v>
      </c>
      <c r="F239" s="86" t="s">
        <v>139</v>
      </c>
      <c r="G239" s="79">
        <v>8524.6</v>
      </c>
      <c r="H239" s="79">
        <v>9088.4</v>
      </c>
    </row>
    <row r="240" spans="1:8" ht="78.75" x14ac:dyDescent="0.25">
      <c r="A240" s="96" t="s">
        <v>154</v>
      </c>
      <c r="B240" s="97">
        <v>910</v>
      </c>
      <c r="C240" s="98">
        <v>1</v>
      </c>
      <c r="D240" s="98">
        <v>6</v>
      </c>
      <c r="E240" s="85" t="s">
        <v>337</v>
      </c>
      <c r="F240" s="86" t="s">
        <v>155</v>
      </c>
      <c r="G240" s="79">
        <v>6506.4</v>
      </c>
      <c r="H240" s="79">
        <v>6947.3</v>
      </c>
    </row>
    <row r="241" spans="1:8" ht="31.5" x14ac:dyDescent="0.25">
      <c r="A241" s="96" t="s">
        <v>156</v>
      </c>
      <c r="B241" s="97">
        <v>910</v>
      </c>
      <c r="C241" s="98">
        <v>1</v>
      </c>
      <c r="D241" s="98">
        <v>6</v>
      </c>
      <c r="E241" s="85" t="s">
        <v>337</v>
      </c>
      <c r="F241" s="86" t="s">
        <v>157</v>
      </c>
      <c r="G241" s="79">
        <v>2018.2</v>
      </c>
      <c r="H241" s="79">
        <v>2141.1</v>
      </c>
    </row>
    <row r="242" spans="1:8" ht="171.75" customHeight="1" x14ac:dyDescent="0.25">
      <c r="A242" s="96" t="s">
        <v>158</v>
      </c>
      <c r="B242" s="97">
        <v>910</v>
      </c>
      <c r="C242" s="98">
        <v>1</v>
      </c>
      <c r="D242" s="98">
        <v>6</v>
      </c>
      <c r="E242" s="85" t="s">
        <v>338</v>
      </c>
      <c r="F242" s="86" t="s">
        <v>139</v>
      </c>
      <c r="G242" s="79">
        <v>3324.1</v>
      </c>
      <c r="H242" s="79">
        <v>2767.1</v>
      </c>
    </row>
    <row r="243" spans="1:8" ht="78.75" x14ac:dyDescent="0.25">
      <c r="A243" s="96" t="s">
        <v>154</v>
      </c>
      <c r="B243" s="97">
        <v>910</v>
      </c>
      <c r="C243" s="98">
        <v>1</v>
      </c>
      <c r="D243" s="98">
        <v>6</v>
      </c>
      <c r="E243" s="85" t="s">
        <v>338</v>
      </c>
      <c r="F243" s="86" t="s">
        <v>155</v>
      </c>
      <c r="G243" s="79">
        <v>3324.1</v>
      </c>
      <c r="H243" s="79">
        <v>2767.1</v>
      </c>
    </row>
    <row r="244" spans="1:8" x14ac:dyDescent="0.25">
      <c r="A244" s="96" t="s">
        <v>339</v>
      </c>
      <c r="B244" s="97">
        <v>910</v>
      </c>
      <c r="C244" s="98">
        <v>1</v>
      </c>
      <c r="D244" s="98">
        <v>13</v>
      </c>
      <c r="E244" s="85" t="s">
        <v>139</v>
      </c>
      <c r="F244" s="86" t="s">
        <v>139</v>
      </c>
      <c r="G244" s="79">
        <v>30219.8</v>
      </c>
      <c r="H244" s="79">
        <v>30137.8</v>
      </c>
    </row>
    <row r="245" spans="1:8" ht="63" x14ac:dyDescent="0.25">
      <c r="A245" s="96" t="s">
        <v>331</v>
      </c>
      <c r="B245" s="97">
        <v>910</v>
      </c>
      <c r="C245" s="98">
        <v>1</v>
      </c>
      <c r="D245" s="98">
        <v>13</v>
      </c>
      <c r="E245" s="85" t="s">
        <v>332</v>
      </c>
      <c r="F245" s="86" t="s">
        <v>139</v>
      </c>
      <c r="G245" s="79">
        <v>22154.400000000001</v>
      </c>
      <c r="H245" s="79">
        <v>22072.400000000001</v>
      </c>
    </row>
    <row r="246" spans="1:8" ht="78.75" customHeight="1" x14ac:dyDescent="0.25">
      <c r="A246" s="96" t="s">
        <v>333</v>
      </c>
      <c r="B246" s="97">
        <v>910</v>
      </c>
      <c r="C246" s="98">
        <v>1</v>
      </c>
      <c r="D246" s="98">
        <v>13</v>
      </c>
      <c r="E246" s="85" t="s">
        <v>334</v>
      </c>
      <c r="F246" s="86" t="s">
        <v>139</v>
      </c>
      <c r="G246" s="79">
        <v>22154.400000000001</v>
      </c>
      <c r="H246" s="79">
        <v>22072.400000000001</v>
      </c>
    </row>
    <row r="247" spans="1:8" ht="94.5" x14ac:dyDescent="0.25">
      <c r="A247" s="96" t="s">
        <v>335</v>
      </c>
      <c r="B247" s="97">
        <v>910</v>
      </c>
      <c r="C247" s="98">
        <v>1</v>
      </c>
      <c r="D247" s="98">
        <v>13</v>
      </c>
      <c r="E247" s="85" t="s">
        <v>336</v>
      </c>
      <c r="F247" s="86" t="s">
        <v>139</v>
      </c>
      <c r="G247" s="79">
        <v>22154.400000000001</v>
      </c>
      <c r="H247" s="79">
        <v>22072.400000000001</v>
      </c>
    </row>
    <row r="248" spans="1:8" ht="31.5" x14ac:dyDescent="0.25">
      <c r="A248" s="96" t="s">
        <v>152</v>
      </c>
      <c r="B248" s="97">
        <v>910</v>
      </c>
      <c r="C248" s="98">
        <v>1</v>
      </c>
      <c r="D248" s="98">
        <v>13</v>
      </c>
      <c r="E248" s="85" t="s">
        <v>340</v>
      </c>
      <c r="F248" s="86" t="s">
        <v>139</v>
      </c>
      <c r="G248" s="79">
        <v>14121.3</v>
      </c>
      <c r="H248" s="79">
        <v>15334.6</v>
      </c>
    </row>
    <row r="249" spans="1:8" ht="78.75" x14ac:dyDescent="0.25">
      <c r="A249" s="96" t="s">
        <v>154</v>
      </c>
      <c r="B249" s="97">
        <v>910</v>
      </c>
      <c r="C249" s="98">
        <v>1</v>
      </c>
      <c r="D249" s="98">
        <v>13</v>
      </c>
      <c r="E249" s="85" t="s">
        <v>340</v>
      </c>
      <c r="F249" s="86" t="s">
        <v>155</v>
      </c>
      <c r="G249" s="79">
        <v>12967.7</v>
      </c>
      <c r="H249" s="79">
        <v>14145.3</v>
      </c>
    </row>
    <row r="250" spans="1:8" ht="31.5" x14ac:dyDescent="0.25">
      <c r="A250" s="96" t="s">
        <v>156</v>
      </c>
      <c r="B250" s="97">
        <v>910</v>
      </c>
      <c r="C250" s="98">
        <v>1</v>
      </c>
      <c r="D250" s="98">
        <v>13</v>
      </c>
      <c r="E250" s="85" t="s">
        <v>340</v>
      </c>
      <c r="F250" s="86" t="s">
        <v>157</v>
      </c>
      <c r="G250" s="79">
        <v>1153.5999999999999</v>
      </c>
      <c r="H250" s="79">
        <v>1189.3</v>
      </c>
    </row>
    <row r="251" spans="1:8" ht="171.75" customHeight="1" x14ac:dyDescent="0.25">
      <c r="A251" s="96" t="s">
        <v>158</v>
      </c>
      <c r="B251" s="97">
        <v>910</v>
      </c>
      <c r="C251" s="98">
        <v>1</v>
      </c>
      <c r="D251" s="98">
        <v>13</v>
      </c>
      <c r="E251" s="85" t="s">
        <v>338</v>
      </c>
      <c r="F251" s="86" t="s">
        <v>139</v>
      </c>
      <c r="G251" s="79">
        <v>8033.1</v>
      </c>
      <c r="H251" s="79">
        <v>6737.8</v>
      </c>
    </row>
    <row r="252" spans="1:8" ht="78.75" x14ac:dyDescent="0.25">
      <c r="A252" s="96" t="s">
        <v>154</v>
      </c>
      <c r="B252" s="97">
        <v>910</v>
      </c>
      <c r="C252" s="98">
        <v>1</v>
      </c>
      <c r="D252" s="98">
        <v>13</v>
      </c>
      <c r="E252" s="85" t="s">
        <v>338</v>
      </c>
      <c r="F252" s="86" t="s">
        <v>155</v>
      </c>
      <c r="G252" s="79">
        <v>8033.1</v>
      </c>
      <c r="H252" s="79">
        <v>6737.8</v>
      </c>
    </row>
    <row r="253" spans="1:8" x14ac:dyDescent="0.25">
      <c r="A253" s="96" t="s">
        <v>341</v>
      </c>
      <c r="B253" s="97">
        <v>910</v>
      </c>
      <c r="C253" s="98">
        <v>1</v>
      </c>
      <c r="D253" s="98">
        <v>13</v>
      </c>
      <c r="E253" s="85" t="s">
        <v>342</v>
      </c>
      <c r="F253" s="86" t="s">
        <v>139</v>
      </c>
      <c r="G253" s="79">
        <v>8065.4</v>
      </c>
      <c r="H253" s="79">
        <v>8065.4</v>
      </c>
    </row>
    <row r="254" spans="1:8" ht="47.25" x14ac:dyDescent="0.25">
      <c r="A254" s="96" t="s">
        <v>343</v>
      </c>
      <c r="B254" s="97">
        <v>910</v>
      </c>
      <c r="C254" s="98">
        <v>1</v>
      </c>
      <c r="D254" s="98">
        <v>13</v>
      </c>
      <c r="E254" s="85" t="s">
        <v>344</v>
      </c>
      <c r="F254" s="86" t="s">
        <v>139</v>
      </c>
      <c r="G254" s="79">
        <v>8065.4</v>
      </c>
      <c r="H254" s="79">
        <v>8065.4</v>
      </c>
    </row>
    <row r="255" spans="1:8" ht="47.25" x14ac:dyDescent="0.25">
      <c r="A255" s="96" t="s">
        <v>345</v>
      </c>
      <c r="B255" s="97">
        <v>910</v>
      </c>
      <c r="C255" s="98">
        <v>1</v>
      </c>
      <c r="D255" s="98">
        <v>13</v>
      </c>
      <c r="E255" s="85" t="s">
        <v>346</v>
      </c>
      <c r="F255" s="86" t="s">
        <v>139</v>
      </c>
      <c r="G255" s="79">
        <v>8065.4</v>
      </c>
      <c r="H255" s="79">
        <v>8065.4</v>
      </c>
    </row>
    <row r="256" spans="1:8" ht="31.5" x14ac:dyDescent="0.25">
      <c r="A256" s="96" t="s">
        <v>162</v>
      </c>
      <c r="B256" s="97">
        <v>910</v>
      </c>
      <c r="C256" s="98">
        <v>1</v>
      </c>
      <c r="D256" s="98">
        <v>13</v>
      </c>
      <c r="E256" s="85" t="s">
        <v>349</v>
      </c>
      <c r="F256" s="86" t="s">
        <v>139</v>
      </c>
      <c r="G256" s="79">
        <v>8065.4</v>
      </c>
      <c r="H256" s="79">
        <v>8065.4</v>
      </c>
    </row>
    <row r="257" spans="1:8" x14ac:dyDescent="0.25">
      <c r="A257" s="96" t="s">
        <v>179</v>
      </c>
      <c r="B257" s="97">
        <v>910</v>
      </c>
      <c r="C257" s="98">
        <v>1</v>
      </c>
      <c r="D257" s="98">
        <v>13</v>
      </c>
      <c r="E257" s="85" t="s">
        <v>349</v>
      </c>
      <c r="F257" s="86" t="s">
        <v>180</v>
      </c>
      <c r="G257" s="79">
        <v>8065.4</v>
      </c>
      <c r="H257" s="79">
        <v>8065.4</v>
      </c>
    </row>
    <row r="258" spans="1:8" x14ac:dyDescent="0.25">
      <c r="A258" s="96" t="s">
        <v>140</v>
      </c>
      <c r="B258" s="97">
        <v>910</v>
      </c>
      <c r="C258" s="98">
        <v>7</v>
      </c>
      <c r="D258" s="98">
        <v>0</v>
      </c>
      <c r="E258" s="85" t="s">
        <v>139</v>
      </c>
      <c r="F258" s="86" t="s">
        <v>139</v>
      </c>
      <c r="G258" s="79">
        <v>50</v>
      </c>
      <c r="H258" s="79">
        <v>50</v>
      </c>
    </row>
    <row r="259" spans="1:8" ht="31.5" x14ac:dyDescent="0.25">
      <c r="A259" s="96" t="s">
        <v>168</v>
      </c>
      <c r="B259" s="97">
        <v>910</v>
      </c>
      <c r="C259" s="98">
        <v>7</v>
      </c>
      <c r="D259" s="98">
        <v>5</v>
      </c>
      <c r="E259" s="85" t="s">
        <v>139</v>
      </c>
      <c r="F259" s="86" t="s">
        <v>139</v>
      </c>
      <c r="G259" s="79">
        <v>50</v>
      </c>
      <c r="H259" s="79">
        <v>50</v>
      </c>
    </row>
    <row r="260" spans="1:8" ht="45.75" customHeight="1" x14ac:dyDescent="0.25">
      <c r="A260" s="96" t="s">
        <v>331</v>
      </c>
      <c r="B260" s="97">
        <v>910</v>
      </c>
      <c r="C260" s="98">
        <v>7</v>
      </c>
      <c r="D260" s="98">
        <v>5</v>
      </c>
      <c r="E260" s="85" t="s">
        <v>332</v>
      </c>
      <c r="F260" s="86" t="s">
        <v>139</v>
      </c>
      <c r="G260" s="79">
        <v>50</v>
      </c>
      <c r="H260" s="79">
        <v>50</v>
      </c>
    </row>
    <row r="261" spans="1:8" ht="78" customHeight="1" x14ac:dyDescent="0.25">
      <c r="A261" s="96" t="s">
        <v>333</v>
      </c>
      <c r="B261" s="97">
        <v>910</v>
      </c>
      <c r="C261" s="98">
        <v>7</v>
      </c>
      <c r="D261" s="98">
        <v>5</v>
      </c>
      <c r="E261" s="85" t="s">
        <v>334</v>
      </c>
      <c r="F261" s="86" t="s">
        <v>139</v>
      </c>
      <c r="G261" s="79">
        <v>50</v>
      </c>
      <c r="H261" s="79">
        <v>50</v>
      </c>
    </row>
    <row r="262" spans="1:8" ht="94.5" x14ac:dyDescent="0.25">
      <c r="A262" s="96" t="s">
        <v>335</v>
      </c>
      <c r="B262" s="97">
        <v>910</v>
      </c>
      <c r="C262" s="98">
        <v>7</v>
      </c>
      <c r="D262" s="98">
        <v>5</v>
      </c>
      <c r="E262" s="85" t="s">
        <v>336</v>
      </c>
      <c r="F262" s="86" t="s">
        <v>139</v>
      </c>
      <c r="G262" s="79">
        <v>50</v>
      </c>
      <c r="H262" s="79">
        <v>50</v>
      </c>
    </row>
    <row r="263" spans="1:8" ht="31.5" x14ac:dyDescent="0.25">
      <c r="A263" s="96" t="s">
        <v>171</v>
      </c>
      <c r="B263" s="97">
        <v>910</v>
      </c>
      <c r="C263" s="98">
        <v>7</v>
      </c>
      <c r="D263" s="98">
        <v>5</v>
      </c>
      <c r="E263" s="85" t="s">
        <v>350</v>
      </c>
      <c r="F263" s="86" t="s">
        <v>139</v>
      </c>
      <c r="G263" s="79">
        <v>50</v>
      </c>
      <c r="H263" s="79">
        <v>50</v>
      </c>
    </row>
    <row r="264" spans="1:8" ht="31.5" x14ac:dyDescent="0.25">
      <c r="A264" s="96" t="s">
        <v>156</v>
      </c>
      <c r="B264" s="97">
        <v>910</v>
      </c>
      <c r="C264" s="98">
        <v>7</v>
      </c>
      <c r="D264" s="98">
        <v>5</v>
      </c>
      <c r="E264" s="85" t="s">
        <v>350</v>
      </c>
      <c r="F264" s="86" t="s">
        <v>157</v>
      </c>
      <c r="G264" s="79">
        <v>50</v>
      </c>
      <c r="H264" s="79">
        <v>50</v>
      </c>
    </row>
    <row r="265" spans="1:8" ht="31.5" x14ac:dyDescent="0.25">
      <c r="A265" s="96" t="s">
        <v>351</v>
      </c>
      <c r="B265" s="97">
        <v>910</v>
      </c>
      <c r="C265" s="98">
        <v>13</v>
      </c>
      <c r="D265" s="98">
        <v>0</v>
      </c>
      <c r="E265" s="85" t="s">
        <v>139</v>
      </c>
      <c r="F265" s="86" t="s">
        <v>139</v>
      </c>
      <c r="G265" s="79">
        <v>79.7</v>
      </c>
      <c r="H265" s="79">
        <v>101.8</v>
      </c>
    </row>
    <row r="266" spans="1:8" ht="31.5" x14ac:dyDescent="0.25">
      <c r="A266" s="96" t="s">
        <v>352</v>
      </c>
      <c r="B266" s="97">
        <v>910</v>
      </c>
      <c r="C266" s="98">
        <v>13</v>
      </c>
      <c r="D266" s="98">
        <v>1</v>
      </c>
      <c r="E266" s="85" t="s">
        <v>139</v>
      </c>
      <c r="F266" s="86" t="s">
        <v>139</v>
      </c>
      <c r="G266" s="79">
        <v>79.7</v>
      </c>
      <c r="H266" s="79">
        <v>101.8</v>
      </c>
    </row>
    <row r="267" spans="1:8" ht="46.5" customHeight="1" x14ac:dyDescent="0.25">
      <c r="A267" s="96" t="s">
        <v>331</v>
      </c>
      <c r="B267" s="97">
        <v>910</v>
      </c>
      <c r="C267" s="98">
        <v>13</v>
      </c>
      <c r="D267" s="98">
        <v>1</v>
      </c>
      <c r="E267" s="85" t="s">
        <v>332</v>
      </c>
      <c r="F267" s="86" t="s">
        <v>139</v>
      </c>
      <c r="G267" s="79">
        <v>79.7</v>
      </c>
      <c r="H267" s="79">
        <v>101.8</v>
      </c>
    </row>
    <row r="268" spans="1:8" ht="78.75" customHeight="1" x14ac:dyDescent="0.25">
      <c r="A268" s="96" t="s">
        <v>333</v>
      </c>
      <c r="B268" s="97">
        <v>910</v>
      </c>
      <c r="C268" s="98">
        <v>13</v>
      </c>
      <c r="D268" s="98">
        <v>1</v>
      </c>
      <c r="E268" s="85" t="s">
        <v>334</v>
      </c>
      <c r="F268" s="86" t="s">
        <v>139</v>
      </c>
      <c r="G268" s="79">
        <v>79.7</v>
      </c>
      <c r="H268" s="79">
        <v>101.8</v>
      </c>
    </row>
    <row r="269" spans="1:8" ht="31.5" x14ac:dyDescent="0.25">
      <c r="A269" s="96" t="s">
        <v>353</v>
      </c>
      <c r="B269" s="97">
        <v>910</v>
      </c>
      <c r="C269" s="98">
        <v>13</v>
      </c>
      <c r="D269" s="98">
        <v>1</v>
      </c>
      <c r="E269" s="85" t="s">
        <v>354</v>
      </c>
      <c r="F269" s="86" t="s">
        <v>139</v>
      </c>
      <c r="G269" s="79">
        <v>79.7</v>
      </c>
      <c r="H269" s="79">
        <v>101.8</v>
      </c>
    </row>
    <row r="270" spans="1:8" x14ac:dyDescent="0.25">
      <c r="A270" s="96" t="s">
        <v>355</v>
      </c>
      <c r="B270" s="97">
        <v>910</v>
      </c>
      <c r="C270" s="98">
        <v>13</v>
      </c>
      <c r="D270" s="98">
        <v>1</v>
      </c>
      <c r="E270" s="85" t="s">
        <v>356</v>
      </c>
      <c r="F270" s="86" t="s">
        <v>139</v>
      </c>
      <c r="G270" s="79">
        <v>79.7</v>
      </c>
      <c r="H270" s="79">
        <v>101.8</v>
      </c>
    </row>
    <row r="271" spans="1:8" ht="31.5" x14ac:dyDescent="0.25">
      <c r="A271" s="96" t="s">
        <v>357</v>
      </c>
      <c r="B271" s="97">
        <v>910</v>
      </c>
      <c r="C271" s="98">
        <v>13</v>
      </c>
      <c r="D271" s="98">
        <v>1</v>
      </c>
      <c r="E271" s="85" t="s">
        <v>356</v>
      </c>
      <c r="F271" s="86" t="s">
        <v>358</v>
      </c>
      <c r="G271" s="79">
        <v>79.7</v>
      </c>
      <c r="H271" s="79">
        <v>101.8</v>
      </c>
    </row>
    <row r="272" spans="1:8" ht="47.25" x14ac:dyDescent="0.25">
      <c r="A272" s="96" t="s">
        <v>359</v>
      </c>
      <c r="B272" s="97">
        <v>910</v>
      </c>
      <c r="C272" s="98">
        <v>14</v>
      </c>
      <c r="D272" s="98">
        <v>0</v>
      </c>
      <c r="E272" s="85" t="s">
        <v>139</v>
      </c>
      <c r="F272" s="86" t="s">
        <v>139</v>
      </c>
      <c r="G272" s="79">
        <v>107789.4</v>
      </c>
      <c r="H272" s="79">
        <v>102270</v>
      </c>
    </row>
    <row r="273" spans="1:8" ht="47.25" x14ac:dyDescent="0.25">
      <c r="A273" s="96" t="s">
        <v>360</v>
      </c>
      <c r="B273" s="97">
        <v>910</v>
      </c>
      <c r="C273" s="98">
        <v>14</v>
      </c>
      <c r="D273" s="98">
        <v>1</v>
      </c>
      <c r="E273" s="85" t="s">
        <v>139</v>
      </c>
      <c r="F273" s="86" t="s">
        <v>139</v>
      </c>
      <c r="G273" s="79">
        <v>90791</v>
      </c>
      <c r="H273" s="79">
        <v>85022.1</v>
      </c>
    </row>
    <row r="274" spans="1:8" ht="46.5" customHeight="1" x14ac:dyDescent="0.25">
      <c r="A274" s="96" t="s">
        <v>331</v>
      </c>
      <c r="B274" s="97">
        <v>910</v>
      </c>
      <c r="C274" s="98">
        <v>14</v>
      </c>
      <c r="D274" s="98">
        <v>1</v>
      </c>
      <c r="E274" s="85" t="s">
        <v>332</v>
      </c>
      <c r="F274" s="86" t="s">
        <v>139</v>
      </c>
      <c r="G274" s="79">
        <v>90791</v>
      </c>
      <c r="H274" s="79">
        <v>85022.1</v>
      </c>
    </row>
    <row r="275" spans="1:8" ht="78.75" x14ac:dyDescent="0.25">
      <c r="A275" s="96" t="s">
        <v>361</v>
      </c>
      <c r="B275" s="97">
        <v>910</v>
      </c>
      <c r="C275" s="98">
        <v>14</v>
      </c>
      <c r="D275" s="98">
        <v>1</v>
      </c>
      <c r="E275" s="85" t="s">
        <v>362</v>
      </c>
      <c r="F275" s="86" t="s">
        <v>139</v>
      </c>
      <c r="G275" s="79">
        <v>90791</v>
      </c>
      <c r="H275" s="79">
        <v>85022.1</v>
      </c>
    </row>
    <row r="276" spans="1:8" ht="47.25" x14ac:dyDescent="0.25">
      <c r="A276" s="96" t="s">
        <v>363</v>
      </c>
      <c r="B276" s="97">
        <v>910</v>
      </c>
      <c r="C276" s="98">
        <v>14</v>
      </c>
      <c r="D276" s="98">
        <v>1</v>
      </c>
      <c r="E276" s="85" t="s">
        <v>364</v>
      </c>
      <c r="F276" s="86" t="s">
        <v>139</v>
      </c>
      <c r="G276" s="79">
        <v>90791</v>
      </c>
      <c r="H276" s="79">
        <v>85022.1</v>
      </c>
    </row>
    <row r="277" spans="1:8" ht="46.5" customHeight="1" x14ac:dyDescent="0.25">
      <c r="A277" s="96" t="s">
        <v>365</v>
      </c>
      <c r="B277" s="97">
        <v>910</v>
      </c>
      <c r="C277" s="98">
        <v>14</v>
      </c>
      <c r="D277" s="98">
        <v>1</v>
      </c>
      <c r="E277" s="85" t="s">
        <v>366</v>
      </c>
      <c r="F277" s="86" t="s">
        <v>139</v>
      </c>
      <c r="G277" s="79">
        <v>89892</v>
      </c>
      <c r="H277" s="79">
        <v>84180.1</v>
      </c>
    </row>
    <row r="278" spans="1:8" x14ac:dyDescent="0.25">
      <c r="A278" s="96" t="s">
        <v>367</v>
      </c>
      <c r="B278" s="97">
        <v>910</v>
      </c>
      <c r="C278" s="98">
        <v>14</v>
      </c>
      <c r="D278" s="98">
        <v>1</v>
      </c>
      <c r="E278" s="85" t="s">
        <v>366</v>
      </c>
      <c r="F278" s="86" t="s">
        <v>368</v>
      </c>
      <c r="G278" s="79">
        <v>89892</v>
      </c>
      <c r="H278" s="79">
        <v>84180.1</v>
      </c>
    </row>
    <row r="279" spans="1:8" ht="31.5" x14ac:dyDescent="0.25">
      <c r="A279" s="96" t="s">
        <v>369</v>
      </c>
      <c r="B279" s="97">
        <v>910</v>
      </c>
      <c r="C279" s="98">
        <v>14</v>
      </c>
      <c r="D279" s="98">
        <v>1</v>
      </c>
      <c r="E279" s="85" t="s">
        <v>370</v>
      </c>
      <c r="F279" s="86" t="s">
        <v>139</v>
      </c>
      <c r="G279" s="79">
        <v>899</v>
      </c>
      <c r="H279" s="79">
        <v>842</v>
      </c>
    </row>
    <row r="280" spans="1:8" x14ac:dyDescent="0.25">
      <c r="A280" s="96" t="s">
        <v>367</v>
      </c>
      <c r="B280" s="97">
        <v>910</v>
      </c>
      <c r="C280" s="98">
        <v>14</v>
      </c>
      <c r="D280" s="98">
        <v>1</v>
      </c>
      <c r="E280" s="85" t="s">
        <v>370</v>
      </c>
      <c r="F280" s="86" t="s">
        <v>368</v>
      </c>
      <c r="G280" s="79">
        <v>899</v>
      </c>
      <c r="H280" s="79">
        <v>842</v>
      </c>
    </row>
    <row r="281" spans="1:8" ht="31.5" x14ac:dyDescent="0.25">
      <c r="A281" s="96" t="s">
        <v>371</v>
      </c>
      <c r="B281" s="97">
        <v>910</v>
      </c>
      <c r="C281" s="98">
        <v>14</v>
      </c>
      <c r="D281" s="98">
        <v>3</v>
      </c>
      <c r="E281" s="85" t="s">
        <v>139</v>
      </c>
      <c r="F281" s="86" t="s">
        <v>139</v>
      </c>
      <c r="G281" s="79">
        <v>16998.400000000001</v>
      </c>
      <c r="H281" s="79">
        <v>17247.900000000001</v>
      </c>
    </row>
    <row r="282" spans="1:8" ht="47.25" customHeight="1" x14ac:dyDescent="0.25">
      <c r="A282" s="96" t="s">
        <v>331</v>
      </c>
      <c r="B282" s="97">
        <v>910</v>
      </c>
      <c r="C282" s="98">
        <v>14</v>
      </c>
      <c r="D282" s="98">
        <v>3</v>
      </c>
      <c r="E282" s="85" t="s">
        <v>332</v>
      </c>
      <c r="F282" s="86" t="s">
        <v>139</v>
      </c>
      <c r="G282" s="79">
        <v>16998.400000000001</v>
      </c>
      <c r="H282" s="79">
        <v>17247.900000000001</v>
      </c>
    </row>
    <row r="283" spans="1:8" ht="78.75" x14ac:dyDescent="0.25">
      <c r="A283" s="96" t="s">
        <v>361</v>
      </c>
      <c r="B283" s="97">
        <v>910</v>
      </c>
      <c r="C283" s="98">
        <v>14</v>
      </c>
      <c r="D283" s="98">
        <v>3</v>
      </c>
      <c r="E283" s="85" t="s">
        <v>362</v>
      </c>
      <c r="F283" s="86" t="s">
        <v>139</v>
      </c>
      <c r="G283" s="79">
        <v>16998.400000000001</v>
      </c>
      <c r="H283" s="79">
        <v>17247.900000000001</v>
      </c>
    </row>
    <row r="284" spans="1:8" ht="47.25" x14ac:dyDescent="0.25">
      <c r="A284" s="96" t="s">
        <v>363</v>
      </c>
      <c r="B284" s="97">
        <v>910</v>
      </c>
      <c r="C284" s="98">
        <v>14</v>
      </c>
      <c r="D284" s="98">
        <v>3</v>
      </c>
      <c r="E284" s="85" t="s">
        <v>364</v>
      </c>
      <c r="F284" s="86" t="s">
        <v>139</v>
      </c>
      <c r="G284" s="79">
        <v>16998.400000000001</v>
      </c>
      <c r="H284" s="79">
        <v>17247.900000000001</v>
      </c>
    </row>
    <row r="285" spans="1:8" ht="46.5" customHeight="1" x14ac:dyDescent="0.25">
      <c r="A285" s="96" t="s">
        <v>372</v>
      </c>
      <c r="B285" s="97">
        <v>910</v>
      </c>
      <c r="C285" s="98">
        <v>14</v>
      </c>
      <c r="D285" s="98">
        <v>3</v>
      </c>
      <c r="E285" s="85" t="s">
        <v>373</v>
      </c>
      <c r="F285" s="86" t="s">
        <v>139</v>
      </c>
      <c r="G285" s="79">
        <v>16998.400000000001</v>
      </c>
      <c r="H285" s="79">
        <v>17247.900000000001</v>
      </c>
    </row>
    <row r="286" spans="1:8" x14ac:dyDescent="0.25">
      <c r="A286" s="96" t="s">
        <v>367</v>
      </c>
      <c r="B286" s="97">
        <v>910</v>
      </c>
      <c r="C286" s="98">
        <v>14</v>
      </c>
      <c r="D286" s="98">
        <v>3</v>
      </c>
      <c r="E286" s="85" t="s">
        <v>373</v>
      </c>
      <c r="F286" s="86" t="s">
        <v>368</v>
      </c>
      <c r="G286" s="79">
        <v>16998.400000000001</v>
      </c>
      <c r="H286" s="79">
        <v>17247.900000000001</v>
      </c>
    </row>
    <row r="287" spans="1:8" s="75" customFormat="1" ht="31.5" x14ac:dyDescent="0.25">
      <c r="A287" s="99" t="s">
        <v>374</v>
      </c>
      <c r="B287" s="100">
        <v>913</v>
      </c>
      <c r="C287" s="101">
        <v>0</v>
      </c>
      <c r="D287" s="101">
        <v>0</v>
      </c>
      <c r="E287" s="89" t="s">
        <v>139</v>
      </c>
      <c r="F287" s="90" t="s">
        <v>139</v>
      </c>
      <c r="G287" s="77">
        <v>34532.1</v>
      </c>
      <c r="H287" s="77">
        <v>34356.800000000003</v>
      </c>
    </row>
    <row r="288" spans="1:8" x14ac:dyDescent="0.25">
      <c r="A288" s="96" t="s">
        <v>329</v>
      </c>
      <c r="B288" s="97">
        <v>913</v>
      </c>
      <c r="C288" s="98">
        <v>1</v>
      </c>
      <c r="D288" s="98">
        <v>0</v>
      </c>
      <c r="E288" s="85" t="s">
        <v>139</v>
      </c>
      <c r="F288" s="86" t="s">
        <v>139</v>
      </c>
      <c r="G288" s="79">
        <v>30820.2</v>
      </c>
      <c r="H288" s="79">
        <v>30782.9</v>
      </c>
    </row>
    <row r="289" spans="1:8" x14ac:dyDescent="0.25">
      <c r="A289" s="96" t="s">
        <v>339</v>
      </c>
      <c r="B289" s="97">
        <v>913</v>
      </c>
      <c r="C289" s="98">
        <v>1</v>
      </c>
      <c r="D289" s="98">
        <v>13</v>
      </c>
      <c r="E289" s="85" t="s">
        <v>139</v>
      </c>
      <c r="F289" s="86" t="s">
        <v>139</v>
      </c>
      <c r="G289" s="79">
        <v>30820.2</v>
      </c>
      <c r="H289" s="79">
        <v>30782.9</v>
      </c>
    </row>
    <row r="290" spans="1:8" ht="45.75" customHeight="1" x14ac:dyDescent="0.25">
      <c r="A290" s="96" t="s">
        <v>375</v>
      </c>
      <c r="B290" s="97">
        <v>913</v>
      </c>
      <c r="C290" s="98">
        <v>1</v>
      </c>
      <c r="D290" s="98">
        <v>13</v>
      </c>
      <c r="E290" s="85" t="s">
        <v>376</v>
      </c>
      <c r="F290" s="86" t="s">
        <v>139</v>
      </c>
      <c r="G290" s="79">
        <v>30820.2</v>
      </c>
      <c r="H290" s="79">
        <v>30782.9</v>
      </c>
    </row>
    <row r="291" spans="1:8" ht="63" x14ac:dyDescent="0.25">
      <c r="A291" s="96" t="s">
        <v>377</v>
      </c>
      <c r="B291" s="97">
        <v>913</v>
      </c>
      <c r="C291" s="98">
        <v>1</v>
      </c>
      <c r="D291" s="98">
        <v>13</v>
      </c>
      <c r="E291" s="85" t="s">
        <v>378</v>
      </c>
      <c r="F291" s="86" t="s">
        <v>139</v>
      </c>
      <c r="G291" s="79">
        <v>531</v>
      </c>
      <c r="H291" s="79">
        <v>531</v>
      </c>
    </row>
    <row r="292" spans="1:8" ht="47.25" x14ac:dyDescent="0.25">
      <c r="A292" s="96" t="s">
        <v>379</v>
      </c>
      <c r="B292" s="97">
        <v>913</v>
      </c>
      <c r="C292" s="98">
        <v>1</v>
      </c>
      <c r="D292" s="98">
        <v>13</v>
      </c>
      <c r="E292" s="85" t="s">
        <v>380</v>
      </c>
      <c r="F292" s="86" t="s">
        <v>139</v>
      </c>
      <c r="G292" s="79">
        <v>531</v>
      </c>
      <c r="H292" s="79">
        <v>531</v>
      </c>
    </row>
    <row r="293" spans="1:8" ht="31.5" x14ac:dyDescent="0.25">
      <c r="A293" s="96" t="s">
        <v>381</v>
      </c>
      <c r="B293" s="97">
        <v>913</v>
      </c>
      <c r="C293" s="98">
        <v>1</v>
      </c>
      <c r="D293" s="98">
        <v>13</v>
      </c>
      <c r="E293" s="85" t="s">
        <v>382</v>
      </c>
      <c r="F293" s="86" t="s">
        <v>139</v>
      </c>
      <c r="G293" s="79">
        <v>265</v>
      </c>
      <c r="H293" s="79">
        <v>265</v>
      </c>
    </row>
    <row r="294" spans="1:8" ht="31.5" x14ac:dyDescent="0.25">
      <c r="A294" s="96" t="s">
        <v>156</v>
      </c>
      <c r="B294" s="97">
        <v>913</v>
      </c>
      <c r="C294" s="98">
        <v>1</v>
      </c>
      <c r="D294" s="98">
        <v>13</v>
      </c>
      <c r="E294" s="85" t="s">
        <v>382</v>
      </c>
      <c r="F294" s="86" t="s">
        <v>157</v>
      </c>
      <c r="G294" s="79">
        <v>265</v>
      </c>
      <c r="H294" s="79">
        <v>265</v>
      </c>
    </row>
    <row r="295" spans="1:8" ht="31.5" x14ac:dyDescent="0.25">
      <c r="A295" s="96" t="s">
        <v>383</v>
      </c>
      <c r="B295" s="97">
        <v>913</v>
      </c>
      <c r="C295" s="98">
        <v>1</v>
      </c>
      <c r="D295" s="98">
        <v>13</v>
      </c>
      <c r="E295" s="85" t="s">
        <v>384</v>
      </c>
      <c r="F295" s="86" t="s">
        <v>139</v>
      </c>
      <c r="G295" s="79">
        <v>200</v>
      </c>
      <c r="H295" s="79">
        <v>200</v>
      </c>
    </row>
    <row r="296" spans="1:8" ht="31.5" x14ac:dyDescent="0.25">
      <c r="A296" s="96" t="s">
        <v>156</v>
      </c>
      <c r="B296" s="97">
        <v>913</v>
      </c>
      <c r="C296" s="98">
        <v>1</v>
      </c>
      <c r="D296" s="98">
        <v>13</v>
      </c>
      <c r="E296" s="85" t="s">
        <v>384</v>
      </c>
      <c r="F296" s="86" t="s">
        <v>157</v>
      </c>
      <c r="G296" s="79">
        <v>200</v>
      </c>
      <c r="H296" s="79">
        <v>200</v>
      </c>
    </row>
    <row r="297" spans="1:8" x14ac:dyDescent="0.25">
      <c r="A297" s="96" t="s">
        <v>385</v>
      </c>
      <c r="B297" s="97">
        <v>913</v>
      </c>
      <c r="C297" s="98">
        <v>1</v>
      </c>
      <c r="D297" s="98">
        <v>13</v>
      </c>
      <c r="E297" s="85" t="s">
        <v>386</v>
      </c>
      <c r="F297" s="86" t="s">
        <v>139</v>
      </c>
      <c r="G297" s="79">
        <v>66</v>
      </c>
      <c r="H297" s="79">
        <v>66</v>
      </c>
    </row>
    <row r="298" spans="1:8" x14ac:dyDescent="0.25">
      <c r="A298" s="96" t="s">
        <v>179</v>
      </c>
      <c r="B298" s="97">
        <v>913</v>
      </c>
      <c r="C298" s="98">
        <v>1</v>
      </c>
      <c r="D298" s="98">
        <v>13</v>
      </c>
      <c r="E298" s="85" t="s">
        <v>386</v>
      </c>
      <c r="F298" s="86" t="s">
        <v>180</v>
      </c>
      <c r="G298" s="79">
        <v>66</v>
      </c>
      <c r="H298" s="79">
        <v>66</v>
      </c>
    </row>
    <row r="299" spans="1:8" ht="78.75" x14ac:dyDescent="0.25">
      <c r="A299" s="96" t="s">
        <v>389</v>
      </c>
      <c r="B299" s="97">
        <v>913</v>
      </c>
      <c r="C299" s="98">
        <v>1</v>
      </c>
      <c r="D299" s="98">
        <v>13</v>
      </c>
      <c r="E299" s="85" t="s">
        <v>390</v>
      </c>
      <c r="F299" s="86" t="s">
        <v>139</v>
      </c>
      <c r="G299" s="79">
        <v>26182.9</v>
      </c>
      <c r="H299" s="79">
        <v>26159</v>
      </c>
    </row>
    <row r="300" spans="1:8" ht="63" x14ac:dyDescent="0.25">
      <c r="A300" s="96" t="s">
        <v>391</v>
      </c>
      <c r="B300" s="97">
        <v>913</v>
      </c>
      <c r="C300" s="98">
        <v>1</v>
      </c>
      <c r="D300" s="98">
        <v>13</v>
      </c>
      <c r="E300" s="85" t="s">
        <v>392</v>
      </c>
      <c r="F300" s="86" t="s">
        <v>139</v>
      </c>
      <c r="G300" s="79">
        <v>26182.9</v>
      </c>
      <c r="H300" s="79">
        <v>26159</v>
      </c>
    </row>
    <row r="301" spans="1:8" ht="31.5" x14ac:dyDescent="0.25">
      <c r="A301" s="96" t="s">
        <v>393</v>
      </c>
      <c r="B301" s="97">
        <v>913</v>
      </c>
      <c r="C301" s="98">
        <v>1</v>
      </c>
      <c r="D301" s="98">
        <v>13</v>
      </c>
      <c r="E301" s="85" t="s">
        <v>394</v>
      </c>
      <c r="F301" s="86" t="s">
        <v>139</v>
      </c>
      <c r="G301" s="79">
        <v>16956.3</v>
      </c>
      <c r="H301" s="79">
        <v>18069</v>
      </c>
    </row>
    <row r="302" spans="1:8" ht="47.25" x14ac:dyDescent="0.25">
      <c r="A302" s="96" t="s">
        <v>395</v>
      </c>
      <c r="B302" s="97">
        <v>913</v>
      </c>
      <c r="C302" s="98">
        <v>1</v>
      </c>
      <c r="D302" s="98">
        <v>13</v>
      </c>
      <c r="E302" s="85" t="s">
        <v>394</v>
      </c>
      <c r="F302" s="86" t="s">
        <v>396</v>
      </c>
      <c r="G302" s="79">
        <v>16956.3</v>
      </c>
      <c r="H302" s="79">
        <v>18069</v>
      </c>
    </row>
    <row r="303" spans="1:8" ht="31.5" x14ac:dyDescent="0.25">
      <c r="A303" s="96" t="s">
        <v>397</v>
      </c>
      <c r="B303" s="97">
        <v>913</v>
      </c>
      <c r="C303" s="98">
        <v>1</v>
      </c>
      <c r="D303" s="98">
        <v>13</v>
      </c>
      <c r="E303" s="85" t="s">
        <v>398</v>
      </c>
      <c r="F303" s="86" t="s">
        <v>139</v>
      </c>
      <c r="G303" s="79">
        <v>1926.3</v>
      </c>
      <c r="H303" s="79">
        <v>1972.5</v>
      </c>
    </row>
    <row r="304" spans="1:8" ht="47.25" x14ac:dyDescent="0.25">
      <c r="A304" s="96" t="s">
        <v>395</v>
      </c>
      <c r="B304" s="97">
        <v>913</v>
      </c>
      <c r="C304" s="98">
        <v>1</v>
      </c>
      <c r="D304" s="98">
        <v>13</v>
      </c>
      <c r="E304" s="85" t="s">
        <v>398</v>
      </c>
      <c r="F304" s="86" t="s">
        <v>396</v>
      </c>
      <c r="G304" s="79">
        <v>1926.3</v>
      </c>
      <c r="H304" s="79">
        <v>1972.5</v>
      </c>
    </row>
    <row r="305" spans="1:8" ht="171.75" customHeight="1" x14ac:dyDescent="0.25">
      <c r="A305" s="96" t="s">
        <v>158</v>
      </c>
      <c r="B305" s="97">
        <v>913</v>
      </c>
      <c r="C305" s="98">
        <v>1</v>
      </c>
      <c r="D305" s="98">
        <v>13</v>
      </c>
      <c r="E305" s="85" t="s">
        <v>399</v>
      </c>
      <c r="F305" s="86" t="s">
        <v>139</v>
      </c>
      <c r="G305" s="79">
        <v>7300.3</v>
      </c>
      <c r="H305" s="79">
        <v>6117.5</v>
      </c>
    </row>
    <row r="306" spans="1:8" ht="47.25" x14ac:dyDescent="0.25">
      <c r="A306" s="96" t="s">
        <v>395</v>
      </c>
      <c r="B306" s="97">
        <v>913</v>
      </c>
      <c r="C306" s="98">
        <v>1</v>
      </c>
      <c r="D306" s="98">
        <v>13</v>
      </c>
      <c r="E306" s="85" t="s">
        <v>399</v>
      </c>
      <c r="F306" s="86" t="s">
        <v>396</v>
      </c>
      <c r="G306" s="79">
        <v>7300.3</v>
      </c>
      <c r="H306" s="79">
        <v>6117.5</v>
      </c>
    </row>
    <row r="307" spans="1:8" ht="63" customHeight="1" x14ac:dyDescent="0.25">
      <c r="A307" s="96" t="s">
        <v>400</v>
      </c>
      <c r="B307" s="97">
        <v>913</v>
      </c>
      <c r="C307" s="98">
        <v>1</v>
      </c>
      <c r="D307" s="98">
        <v>13</v>
      </c>
      <c r="E307" s="85" t="s">
        <v>401</v>
      </c>
      <c r="F307" s="86" t="s">
        <v>139</v>
      </c>
      <c r="G307" s="79">
        <v>4106.3</v>
      </c>
      <c r="H307" s="79">
        <v>4092.9</v>
      </c>
    </row>
    <row r="308" spans="1:8" ht="31.5" x14ac:dyDescent="0.25">
      <c r="A308" s="96" t="s">
        <v>402</v>
      </c>
      <c r="B308" s="97">
        <v>913</v>
      </c>
      <c r="C308" s="98">
        <v>1</v>
      </c>
      <c r="D308" s="98">
        <v>13</v>
      </c>
      <c r="E308" s="85" t="s">
        <v>403</v>
      </c>
      <c r="F308" s="86" t="s">
        <v>139</v>
      </c>
      <c r="G308" s="79">
        <v>4106.3</v>
      </c>
      <c r="H308" s="79">
        <v>4092.9</v>
      </c>
    </row>
    <row r="309" spans="1:8" ht="31.5" x14ac:dyDescent="0.25">
      <c r="A309" s="96" t="s">
        <v>309</v>
      </c>
      <c r="B309" s="97">
        <v>913</v>
      </c>
      <c r="C309" s="98">
        <v>1</v>
      </c>
      <c r="D309" s="98">
        <v>13</v>
      </c>
      <c r="E309" s="85" t="s">
        <v>404</v>
      </c>
      <c r="F309" s="86" t="s">
        <v>139</v>
      </c>
      <c r="G309" s="79">
        <v>2679.4</v>
      </c>
      <c r="H309" s="79">
        <v>2897.2</v>
      </c>
    </row>
    <row r="310" spans="1:8" ht="78.75" x14ac:dyDescent="0.25">
      <c r="A310" s="96" t="s">
        <v>154</v>
      </c>
      <c r="B310" s="97">
        <v>913</v>
      </c>
      <c r="C310" s="98">
        <v>1</v>
      </c>
      <c r="D310" s="98">
        <v>13</v>
      </c>
      <c r="E310" s="85" t="s">
        <v>404</v>
      </c>
      <c r="F310" s="86" t="s">
        <v>155</v>
      </c>
      <c r="G310" s="79">
        <v>2618.1999999999998</v>
      </c>
      <c r="H310" s="79">
        <v>2834.3</v>
      </c>
    </row>
    <row r="311" spans="1:8" ht="31.5" x14ac:dyDescent="0.25">
      <c r="A311" s="96" t="s">
        <v>156</v>
      </c>
      <c r="B311" s="97">
        <v>913</v>
      </c>
      <c r="C311" s="98">
        <v>1</v>
      </c>
      <c r="D311" s="98">
        <v>13</v>
      </c>
      <c r="E311" s="85" t="s">
        <v>404</v>
      </c>
      <c r="F311" s="86" t="s">
        <v>157</v>
      </c>
      <c r="G311" s="79">
        <v>61.2</v>
      </c>
      <c r="H311" s="79">
        <v>62.9</v>
      </c>
    </row>
    <row r="312" spans="1:8" ht="171.75" customHeight="1" x14ac:dyDescent="0.25">
      <c r="A312" s="96" t="s">
        <v>158</v>
      </c>
      <c r="B312" s="97">
        <v>913</v>
      </c>
      <c r="C312" s="98">
        <v>1</v>
      </c>
      <c r="D312" s="98">
        <v>13</v>
      </c>
      <c r="E312" s="85" t="s">
        <v>405</v>
      </c>
      <c r="F312" s="86" t="s">
        <v>139</v>
      </c>
      <c r="G312" s="79">
        <v>1426.9</v>
      </c>
      <c r="H312" s="79">
        <v>1195.7</v>
      </c>
    </row>
    <row r="313" spans="1:8" ht="78.75" x14ac:dyDescent="0.25">
      <c r="A313" s="96" t="s">
        <v>154</v>
      </c>
      <c r="B313" s="97">
        <v>913</v>
      </c>
      <c r="C313" s="98">
        <v>1</v>
      </c>
      <c r="D313" s="98">
        <v>13</v>
      </c>
      <c r="E313" s="85" t="s">
        <v>405</v>
      </c>
      <c r="F313" s="86" t="s">
        <v>155</v>
      </c>
      <c r="G313" s="79">
        <v>1426.9</v>
      </c>
      <c r="H313" s="79">
        <v>1195.7</v>
      </c>
    </row>
    <row r="314" spans="1:8" x14ac:dyDescent="0.25">
      <c r="A314" s="96" t="s">
        <v>406</v>
      </c>
      <c r="B314" s="97">
        <v>913</v>
      </c>
      <c r="C314" s="98">
        <v>4</v>
      </c>
      <c r="D314" s="98">
        <v>0</v>
      </c>
      <c r="E314" s="85" t="s">
        <v>139</v>
      </c>
      <c r="F314" s="86" t="s">
        <v>139</v>
      </c>
      <c r="G314" s="79">
        <v>250</v>
      </c>
      <c r="H314" s="79">
        <v>250</v>
      </c>
    </row>
    <row r="315" spans="1:8" ht="31.5" x14ac:dyDescent="0.25">
      <c r="A315" s="96" t="s">
        <v>407</v>
      </c>
      <c r="B315" s="97">
        <v>913</v>
      </c>
      <c r="C315" s="98">
        <v>4</v>
      </c>
      <c r="D315" s="98">
        <v>12</v>
      </c>
      <c r="E315" s="85" t="s">
        <v>139</v>
      </c>
      <c r="F315" s="86" t="s">
        <v>139</v>
      </c>
      <c r="G315" s="79">
        <v>250</v>
      </c>
      <c r="H315" s="79">
        <v>250</v>
      </c>
    </row>
    <row r="316" spans="1:8" ht="46.5" customHeight="1" x14ac:dyDescent="0.25">
      <c r="A316" s="96" t="s">
        <v>375</v>
      </c>
      <c r="B316" s="97">
        <v>913</v>
      </c>
      <c r="C316" s="98">
        <v>4</v>
      </c>
      <c r="D316" s="98">
        <v>12</v>
      </c>
      <c r="E316" s="85" t="s">
        <v>376</v>
      </c>
      <c r="F316" s="86" t="s">
        <v>139</v>
      </c>
      <c r="G316" s="79">
        <v>250</v>
      </c>
      <c r="H316" s="79">
        <v>250</v>
      </c>
    </row>
    <row r="317" spans="1:8" ht="63" x14ac:dyDescent="0.25">
      <c r="A317" s="96" t="s">
        <v>377</v>
      </c>
      <c r="B317" s="97">
        <v>913</v>
      </c>
      <c r="C317" s="98">
        <v>4</v>
      </c>
      <c r="D317" s="98">
        <v>12</v>
      </c>
      <c r="E317" s="85" t="s">
        <v>378</v>
      </c>
      <c r="F317" s="86" t="s">
        <v>139</v>
      </c>
      <c r="G317" s="79">
        <v>250</v>
      </c>
      <c r="H317" s="79">
        <v>250</v>
      </c>
    </row>
    <row r="318" spans="1:8" ht="47.25" x14ac:dyDescent="0.25">
      <c r="A318" s="96" t="s">
        <v>379</v>
      </c>
      <c r="B318" s="97">
        <v>913</v>
      </c>
      <c r="C318" s="98">
        <v>4</v>
      </c>
      <c r="D318" s="98">
        <v>12</v>
      </c>
      <c r="E318" s="85" t="s">
        <v>380</v>
      </c>
      <c r="F318" s="86" t="s">
        <v>139</v>
      </c>
      <c r="G318" s="79">
        <v>250</v>
      </c>
      <c r="H318" s="79">
        <v>250</v>
      </c>
    </row>
    <row r="319" spans="1:8" ht="45.75" customHeight="1" x14ac:dyDescent="0.25">
      <c r="A319" s="96" t="s">
        <v>408</v>
      </c>
      <c r="B319" s="97">
        <v>913</v>
      </c>
      <c r="C319" s="98">
        <v>4</v>
      </c>
      <c r="D319" s="98">
        <v>12</v>
      </c>
      <c r="E319" s="85" t="s">
        <v>409</v>
      </c>
      <c r="F319" s="86" t="s">
        <v>139</v>
      </c>
      <c r="G319" s="79">
        <v>250</v>
      </c>
      <c r="H319" s="79">
        <v>250</v>
      </c>
    </row>
    <row r="320" spans="1:8" ht="31.5" x14ac:dyDescent="0.25">
      <c r="A320" s="96" t="s">
        <v>156</v>
      </c>
      <c r="B320" s="97">
        <v>913</v>
      </c>
      <c r="C320" s="98">
        <v>4</v>
      </c>
      <c r="D320" s="98">
        <v>12</v>
      </c>
      <c r="E320" s="85" t="s">
        <v>409</v>
      </c>
      <c r="F320" s="86" t="s">
        <v>157</v>
      </c>
      <c r="G320" s="79">
        <v>250</v>
      </c>
      <c r="H320" s="79">
        <v>250</v>
      </c>
    </row>
    <row r="321" spans="1:8" x14ac:dyDescent="0.25">
      <c r="A321" s="96" t="s">
        <v>410</v>
      </c>
      <c r="B321" s="97">
        <v>913</v>
      </c>
      <c r="C321" s="98">
        <v>5</v>
      </c>
      <c r="D321" s="98">
        <v>0</v>
      </c>
      <c r="E321" s="85" t="s">
        <v>139</v>
      </c>
      <c r="F321" s="86" t="s">
        <v>139</v>
      </c>
      <c r="G321" s="79">
        <v>3.9</v>
      </c>
      <c r="H321" s="79">
        <v>3.9</v>
      </c>
    </row>
    <row r="322" spans="1:8" x14ac:dyDescent="0.25">
      <c r="A322" s="96" t="s">
        <v>411</v>
      </c>
      <c r="B322" s="97">
        <v>913</v>
      </c>
      <c r="C322" s="98">
        <v>5</v>
      </c>
      <c r="D322" s="98">
        <v>1</v>
      </c>
      <c r="E322" s="85" t="s">
        <v>139</v>
      </c>
      <c r="F322" s="86" t="s">
        <v>139</v>
      </c>
      <c r="G322" s="79">
        <v>3.9</v>
      </c>
      <c r="H322" s="79">
        <v>3.9</v>
      </c>
    </row>
    <row r="323" spans="1:8" ht="47.25" customHeight="1" x14ac:dyDescent="0.25">
      <c r="A323" s="96" t="s">
        <v>375</v>
      </c>
      <c r="B323" s="97">
        <v>913</v>
      </c>
      <c r="C323" s="98">
        <v>5</v>
      </c>
      <c r="D323" s="98">
        <v>1</v>
      </c>
      <c r="E323" s="85" t="s">
        <v>376</v>
      </c>
      <c r="F323" s="86" t="s">
        <v>139</v>
      </c>
      <c r="G323" s="79">
        <v>3.9</v>
      </c>
      <c r="H323" s="79">
        <v>3.9</v>
      </c>
    </row>
    <row r="324" spans="1:8" ht="63" x14ac:dyDescent="0.25">
      <c r="A324" s="96" t="s">
        <v>377</v>
      </c>
      <c r="B324" s="97">
        <v>913</v>
      </c>
      <c r="C324" s="98">
        <v>5</v>
      </c>
      <c r="D324" s="98">
        <v>1</v>
      </c>
      <c r="E324" s="85" t="s">
        <v>378</v>
      </c>
      <c r="F324" s="86" t="s">
        <v>139</v>
      </c>
      <c r="G324" s="79">
        <v>3.9</v>
      </c>
      <c r="H324" s="79">
        <v>3.9</v>
      </c>
    </row>
    <row r="325" spans="1:8" ht="47.25" x14ac:dyDescent="0.25">
      <c r="A325" s="96" t="s">
        <v>379</v>
      </c>
      <c r="B325" s="97">
        <v>913</v>
      </c>
      <c r="C325" s="98">
        <v>5</v>
      </c>
      <c r="D325" s="98">
        <v>1</v>
      </c>
      <c r="E325" s="85" t="s">
        <v>380</v>
      </c>
      <c r="F325" s="86" t="s">
        <v>139</v>
      </c>
      <c r="G325" s="79">
        <v>3.9</v>
      </c>
      <c r="H325" s="79">
        <v>3.9</v>
      </c>
    </row>
    <row r="326" spans="1:8" ht="31.5" x14ac:dyDescent="0.25">
      <c r="A326" s="96" t="s">
        <v>412</v>
      </c>
      <c r="B326" s="97">
        <v>913</v>
      </c>
      <c r="C326" s="98">
        <v>5</v>
      </c>
      <c r="D326" s="98">
        <v>1</v>
      </c>
      <c r="E326" s="85" t="s">
        <v>413</v>
      </c>
      <c r="F326" s="86" t="s">
        <v>139</v>
      </c>
      <c r="G326" s="79">
        <v>3.9</v>
      </c>
      <c r="H326" s="79">
        <v>3.9</v>
      </c>
    </row>
    <row r="327" spans="1:8" ht="31.5" x14ac:dyDescent="0.25">
      <c r="A327" s="96" t="s">
        <v>156</v>
      </c>
      <c r="B327" s="97">
        <v>913</v>
      </c>
      <c r="C327" s="98">
        <v>5</v>
      </c>
      <c r="D327" s="98">
        <v>1</v>
      </c>
      <c r="E327" s="85" t="s">
        <v>413</v>
      </c>
      <c r="F327" s="86" t="s">
        <v>157</v>
      </c>
      <c r="G327" s="79">
        <v>3.9</v>
      </c>
      <c r="H327" s="79">
        <v>3.9</v>
      </c>
    </row>
    <row r="328" spans="1:8" x14ac:dyDescent="0.25">
      <c r="A328" s="96" t="s">
        <v>414</v>
      </c>
      <c r="B328" s="97">
        <v>913</v>
      </c>
      <c r="C328" s="98">
        <v>12</v>
      </c>
      <c r="D328" s="98">
        <v>0</v>
      </c>
      <c r="E328" s="85" t="s">
        <v>139</v>
      </c>
      <c r="F328" s="86" t="s">
        <v>139</v>
      </c>
      <c r="G328" s="79">
        <v>3458</v>
      </c>
      <c r="H328" s="79">
        <v>3320</v>
      </c>
    </row>
    <row r="329" spans="1:8" x14ac:dyDescent="0.25">
      <c r="A329" s="96" t="s">
        <v>415</v>
      </c>
      <c r="B329" s="97">
        <v>913</v>
      </c>
      <c r="C329" s="98">
        <v>12</v>
      </c>
      <c r="D329" s="98">
        <v>2</v>
      </c>
      <c r="E329" s="85" t="s">
        <v>139</v>
      </c>
      <c r="F329" s="86" t="s">
        <v>139</v>
      </c>
      <c r="G329" s="79">
        <v>3458</v>
      </c>
      <c r="H329" s="79">
        <v>3320</v>
      </c>
    </row>
    <row r="330" spans="1:8" ht="47.25" customHeight="1" x14ac:dyDescent="0.25">
      <c r="A330" s="96" t="s">
        <v>375</v>
      </c>
      <c r="B330" s="97">
        <v>913</v>
      </c>
      <c r="C330" s="98">
        <v>12</v>
      </c>
      <c r="D330" s="98">
        <v>2</v>
      </c>
      <c r="E330" s="85" t="s">
        <v>376</v>
      </c>
      <c r="F330" s="86" t="s">
        <v>139</v>
      </c>
      <c r="G330" s="79">
        <v>3458</v>
      </c>
      <c r="H330" s="79">
        <v>3320</v>
      </c>
    </row>
    <row r="331" spans="1:8" ht="78.75" x14ac:dyDescent="0.25">
      <c r="A331" s="96" t="s">
        <v>389</v>
      </c>
      <c r="B331" s="97">
        <v>913</v>
      </c>
      <c r="C331" s="98">
        <v>12</v>
      </c>
      <c r="D331" s="98">
        <v>2</v>
      </c>
      <c r="E331" s="85" t="s">
        <v>390</v>
      </c>
      <c r="F331" s="86" t="s">
        <v>139</v>
      </c>
      <c r="G331" s="79">
        <v>3458</v>
      </c>
      <c r="H331" s="79">
        <v>3320</v>
      </c>
    </row>
    <row r="332" spans="1:8" ht="63" customHeight="1" x14ac:dyDescent="0.25">
      <c r="A332" s="96" t="s">
        <v>416</v>
      </c>
      <c r="B332" s="97">
        <v>913</v>
      </c>
      <c r="C332" s="98">
        <v>12</v>
      </c>
      <c r="D332" s="98">
        <v>2</v>
      </c>
      <c r="E332" s="85" t="s">
        <v>417</v>
      </c>
      <c r="F332" s="86" t="s">
        <v>139</v>
      </c>
      <c r="G332" s="79">
        <v>3458</v>
      </c>
      <c r="H332" s="79">
        <v>3320</v>
      </c>
    </row>
    <row r="333" spans="1:8" ht="31.5" x14ac:dyDescent="0.25">
      <c r="A333" s="96" t="s">
        <v>418</v>
      </c>
      <c r="B333" s="97">
        <v>913</v>
      </c>
      <c r="C333" s="98">
        <v>12</v>
      </c>
      <c r="D333" s="98">
        <v>2</v>
      </c>
      <c r="E333" s="85" t="s">
        <v>419</v>
      </c>
      <c r="F333" s="86" t="s">
        <v>139</v>
      </c>
      <c r="G333" s="79">
        <v>3458</v>
      </c>
      <c r="H333" s="79">
        <v>3320</v>
      </c>
    </row>
    <row r="334" spans="1:8" x14ac:dyDescent="0.25">
      <c r="A334" s="96" t="s">
        <v>179</v>
      </c>
      <c r="B334" s="97">
        <v>913</v>
      </c>
      <c r="C334" s="98">
        <v>12</v>
      </c>
      <c r="D334" s="98">
        <v>2</v>
      </c>
      <c r="E334" s="85" t="s">
        <v>419</v>
      </c>
      <c r="F334" s="86" t="s">
        <v>180</v>
      </c>
      <c r="G334" s="79">
        <v>3458</v>
      </c>
      <c r="H334" s="79">
        <v>3320</v>
      </c>
    </row>
    <row r="335" spans="1:8" s="75" customFormat="1" x14ac:dyDescent="0.25">
      <c r="A335" s="99" t="s">
        <v>420</v>
      </c>
      <c r="B335" s="100">
        <v>916</v>
      </c>
      <c r="C335" s="101">
        <v>0</v>
      </c>
      <c r="D335" s="101">
        <v>0</v>
      </c>
      <c r="E335" s="89" t="s">
        <v>139</v>
      </c>
      <c r="F335" s="90" t="s">
        <v>139</v>
      </c>
      <c r="G335" s="77">
        <v>1641.4</v>
      </c>
      <c r="H335" s="77">
        <v>1635.4</v>
      </c>
    </row>
    <row r="336" spans="1:8" x14ac:dyDescent="0.25">
      <c r="A336" s="96" t="s">
        <v>329</v>
      </c>
      <c r="B336" s="97">
        <v>916</v>
      </c>
      <c r="C336" s="98">
        <v>1</v>
      </c>
      <c r="D336" s="98">
        <v>0</v>
      </c>
      <c r="E336" s="85" t="s">
        <v>139</v>
      </c>
      <c r="F336" s="86" t="s">
        <v>139</v>
      </c>
      <c r="G336" s="79">
        <v>1641.4</v>
      </c>
      <c r="H336" s="79">
        <v>1635.4</v>
      </c>
    </row>
    <row r="337" spans="1:8" ht="63" x14ac:dyDescent="0.25">
      <c r="A337" s="96" t="s">
        <v>421</v>
      </c>
      <c r="B337" s="97">
        <v>916</v>
      </c>
      <c r="C337" s="98">
        <v>1</v>
      </c>
      <c r="D337" s="98">
        <v>3</v>
      </c>
      <c r="E337" s="85" t="s">
        <v>139</v>
      </c>
      <c r="F337" s="86" t="s">
        <v>139</v>
      </c>
      <c r="G337" s="79">
        <v>1641.4</v>
      </c>
      <c r="H337" s="79">
        <v>1635.4</v>
      </c>
    </row>
    <row r="338" spans="1:8" x14ac:dyDescent="0.25">
      <c r="A338" s="96" t="s">
        <v>341</v>
      </c>
      <c r="B338" s="97">
        <v>916</v>
      </c>
      <c r="C338" s="98">
        <v>1</v>
      </c>
      <c r="D338" s="98">
        <v>3</v>
      </c>
      <c r="E338" s="85" t="s">
        <v>342</v>
      </c>
      <c r="F338" s="86" t="s">
        <v>139</v>
      </c>
      <c r="G338" s="79">
        <v>1641.4</v>
      </c>
      <c r="H338" s="79">
        <v>1635.4</v>
      </c>
    </row>
    <row r="339" spans="1:8" ht="31.5" x14ac:dyDescent="0.25">
      <c r="A339" s="96" t="s">
        <v>422</v>
      </c>
      <c r="B339" s="97">
        <v>916</v>
      </c>
      <c r="C339" s="98">
        <v>1</v>
      </c>
      <c r="D339" s="98">
        <v>3</v>
      </c>
      <c r="E339" s="85" t="s">
        <v>423</v>
      </c>
      <c r="F339" s="86" t="s">
        <v>139</v>
      </c>
      <c r="G339" s="79">
        <v>1641.4</v>
      </c>
      <c r="H339" s="79">
        <v>1635.4</v>
      </c>
    </row>
    <row r="340" spans="1:8" ht="31.5" x14ac:dyDescent="0.25">
      <c r="A340" s="96" t="s">
        <v>424</v>
      </c>
      <c r="B340" s="97">
        <v>916</v>
      </c>
      <c r="C340" s="98">
        <v>1</v>
      </c>
      <c r="D340" s="98">
        <v>3</v>
      </c>
      <c r="E340" s="85" t="s">
        <v>425</v>
      </c>
      <c r="F340" s="86" t="s">
        <v>139</v>
      </c>
      <c r="G340" s="79">
        <v>1148.8</v>
      </c>
      <c r="H340" s="79">
        <v>1144.4000000000001</v>
      </c>
    </row>
    <row r="341" spans="1:8" ht="31.5" x14ac:dyDescent="0.25">
      <c r="A341" s="96" t="s">
        <v>219</v>
      </c>
      <c r="B341" s="97">
        <v>916</v>
      </c>
      <c r="C341" s="98">
        <v>1</v>
      </c>
      <c r="D341" s="98">
        <v>3</v>
      </c>
      <c r="E341" s="85" t="s">
        <v>426</v>
      </c>
      <c r="F341" s="86" t="s">
        <v>139</v>
      </c>
      <c r="G341" s="79">
        <v>741.7</v>
      </c>
      <c r="H341" s="79">
        <v>803.3</v>
      </c>
    </row>
    <row r="342" spans="1:8" ht="78.75" x14ac:dyDescent="0.25">
      <c r="A342" s="96" t="s">
        <v>154</v>
      </c>
      <c r="B342" s="97">
        <v>916</v>
      </c>
      <c r="C342" s="98">
        <v>1</v>
      </c>
      <c r="D342" s="98">
        <v>3</v>
      </c>
      <c r="E342" s="85" t="s">
        <v>426</v>
      </c>
      <c r="F342" s="86" t="s">
        <v>155</v>
      </c>
      <c r="G342" s="79">
        <v>741.7</v>
      </c>
      <c r="H342" s="79">
        <v>803.3</v>
      </c>
    </row>
    <row r="343" spans="1:8" ht="171.75" customHeight="1" x14ac:dyDescent="0.25">
      <c r="A343" s="96" t="s">
        <v>158</v>
      </c>
      <c r="B343" s="97">
        <v>916</v>
      </c>
      <c r="C343" s="98">
        <v>1</v>
      </c>
      <c r="D343" s="98">
        <v>3</v>
      </c>
      <c r="E343" s="85" t="s">
        <v>427</v>
      </c>
      <c r="F343" s="86" t="s">
        <v>139</v>
      </c>
      <c r="G343" s="79">
        <v>407.1</v>
      </c>
      <c r="H343" s="79">
        <v>341.1</v>
      </c>
    </row>
    <row r="344" spans="1:8" ht="78.75" x14ac:dyDescent="0.25">
      <c r="A344" s="96" t="s">
        <v>154</v>
      </c>
      <c r="B344" s="97">
        <v>916</v>
      </c>
      <c r="C344" s="98">
        <v>1</v>
      </c>
      <c r="D344" s="98">
        <v>3</v>
      </c>
      <c r="E344" s="85" t="s">
        <v>427</v>
      </c>
      <c r="F344" s="86" t="s">
        <v>155</v>
      </c>
      <c r="G344" s="79">
        <v>407.1</v>
      </c>
      <c r="H344" s="79">
        <v>341.1</v>
      </c>
    </row>
    <row r="345" spans="1:8" ht="31.5" x14ac:dyDescent="0.25">
      <c r="A345" s="96" t="s">
        <v>428</v>
      </c>
      <c r="B345" s="97">
        <v>916</v>
      </c>
      <c r="C345" s="98">
        <v>1</v>
      </c>
      <c r="D345" s="98">
        <v>3</v>
      </c>
      <c r="E345" s="85" t="s">
        <v>429</v>
      </c>
      <c r="F345" s="86" t="s">
        <v>139</v>
      </c>
      <c r="G345" s="79">
        <v>492.6</v>
      </c>
      <c r="H345" s="79">
        <v>491</v>
      </c>
    </row>
    <row r="346" spans="1:8" ht="31.5" x14ac:dyDescent="0.25">
      <c r="A346" s="96" t="s">
        <v>219</v>
      </c>
      <c r="B346" s="97">
        <v>916</v>
      </c>
      <c r="C346" s="98">
        <v>1</v>
      </c>
      <c r="D346" s="98">
        <v>3</v>
      </c>
      <c r="E346" s="85" t="s">
        <v>430</v>
      </c>
      <c r="F346" s="86" t="s">
        <v>139</v>
      </c>
      <c r="G346" s="79">
        <v>335.2</v>
      </c>
      <c r="H346" s="79">
        <v>359.1</v>
      </c>
    </row>
    <row r="347" spans="1:8" ht="78.75" x14ac:dyDescent="0.25">
      <c r="A347" s="96" t="s">
        <v>154</v>
      </c>
      <c r="B347" s="97">
        <v>916</v>
      </c>
      <c r="C347" s="98">
        <v>1</v>
      </c>
      <c r="D347" s="98">
        <v>3</v>
      </c>
      <c r="E347" s="85" t="s">
        <v>430</v>
      </c>
      <c r="F347" s="86" t="s">
        <v>155</v>
      </c>
      <c r="G347" s="79">
        <v>288.39999999999998</v>
      </c>
      <c r="H347" s="79">
        <v>312.3</v>
      </c>
    </row>
    <row r="348" spans="1:8" ht="31.5" x14ac:dyDescent="0.25">
      <c r="A348" s="96" t="s">
        <v>156</v>
      </c>
      <c r="B348" s="97">
        <v>916</v>
      </c>
      <c r="C348" s="98">
        <v>1</v>
      </c>
      <c r="D348" s="98">
        <v>3</v>
      </c>
      <c r="E348" s="85" t="s">
        <v>430</v>
      </c>
      <c r="F348" s="86" t="s">
        <v>157</v>
      </c>
      <c r="G348" s="79">
        <v>46.8</v>
      </c>
      <c r="H348" s="79">
        <v>46.8</v>
      </c>
    </row>
    <row r="349" spans="1:8" ht="171.75" customHeight="1" x14ac:dyDescent="0.25">
      <c r="A349" s="96" t="s">
        <v>158</v>
      </c>
      <c r="B349" s="97">
        <v>916</v>
      </c>
      <c r="C349" s="98">
        <v>1</v>
      </c>
      <c r="D349" s="98">
        <v>3</v>
      </c>
      <c r="E349" s="85" t="s">
        <v>431</v>
      </c>
      <c r="F349" s="86" t="s">
        <v>139</v>
      </c>
      <c r="G349" s="79">
        <v>157.4</v>
      </c>
      <c r="H349" s="79">
        <v>131.9</v>
      </c>
    </row>
    <row r="350" spans="1:8" ht="78.75" x14ac:dyDescent="0.25">
      <c r="A350" s="96" t="s">
        <v>154</v>
      </c>
      <c r="B350" s="97">
        <v>916</v>
      </c>
      <c r="C350" s="98">
        <v>1</v>
      </c>
      <c r="D350" s="98">
        <v>3</v>
      </c>
      <c r="E350" s="85" t="s">
        <v>431</v>
      </c>
      <c r="F350" s="86" t="s">
        <v>155</v>
      </c>
      <c r="G350" s="79">
        <v>157.4</v>
      </c>
      <c r="H350" s="79">
        <v>131.9</v>
      </c>
    </row>
    <row r="351" spans="1:8" s="75" customFormat="1" x14ac:dyDescent="0.25">
      <c r="A351" s="99" t="s">
        <v>432</v>
      </c>
      <c r="B351" s="100">
        <v>917</v>
      </c>
      <c r="C351" s="101">
        <v>0</v>
      </c>
      <c r="D351" s="101">
        <v>0</v>
      </c>
      <c r="E351" s="89" t="s">
        <v>139</v>
      </c>
      <c r="F351" s="90" t="s">
        <v>139</v>
      </c>
      <c r="G351" s="77">
        <v>56312</v>
      </c>
      <c r="H351" s="77">
        <v>56396.1</v>
      </c>
    </row>
    <row r="352" spans="1:8" x14ac:dyDescent="0.25">
      <c r="A352" s="96" t="s">
        <v>329</v>
      </c>
      <c r="B352" s="97">
        <v>917</v>
      </c>
      <c r="C352" s="98">
        <v>1</v>
      </c>
      <c r="D352" s="98">
        <v>0</v>
      </c>
      <c r="E352" s="85" t="s">
        <v>139</v>
      </c>
      <c r="F352" s="86" t="s">
        <v>139</v>
      </c>
      <c r="G352" s="79">
        <v>46027.199999999997</v>
      </c>
      <c r="H352" s="79">
        <v>46153.5</v>
      </c>
    </row>
    <row r="353" spans="1:8" ht="47.25" x14ac:dyDescent="0.25">
      <c r="A353" s="96" t="s">
        <v>433</v>
      </c>
      <c r="B353" s="97">
        <v>917</v>
      </c>
      <c r="C353" s="98">
        <v>1</v>
      </c>
      <c r="D353" s="98">
        <v>2</v>
      </c>
      <c r="E353" s="85" t="s">
        <v>139</v>
      </c>
      <c r="F353" s="86" t="s">
        <v>139</v>
      </c>
      <c r="G353" s="79">
        <v>2814.9</v>
      </c>
      <c r="H353" s="79">
        <v>2800.2</v>
      </c>
    </row>
    <row r="354" spans="1:8" ht="47.25" x14ac:dyDescent="0.25">
      <c r="A354" s="96" t="s">
        <v>434</v>
      </c>
      <c r="B354" s="97">
        <v>917</v>
      </c>
      <c r="C354" s="98">
        <v>1</v>
      </c>
      <c r="D354" s="98">
        <v>2</v>
      </c>
      <c r="E354" s="85" t="s">
        <v>435</v>
      </c>
      <c r="F354" s="86" t="s">
        <v>139</v>
      </c>
      <c r="G354" s="79">
        <v>2814.9</v>
      </c>
      <c r="H354" s="79">
        <v>2800.2</v>
      </c>
    </row>
    <row r="355" spans="1:8" ht="31.5" customHeight="1" x14ac:dyDescent="0.25">
      <c r="A355" s="96" t="s">
        <v>436</v>
      </c>
      <c r="B355" s="97">
        <v>917</v>
      </c>
      <c r="C355" s="98">
        <v>1</v>
      </c>
      <c r="D355" s="98">
        <v>2</v>
      </c>
      <c r="E355" s="85" t="s">
        <v>437</v>
      </c>
      <c r="F355" s="86" t="s">
        <v>139</v>
      </c>
      <c r="G355" s="79">
        <v>2814.9</v>
      </c>
      <c r="H355" s="79">
        <v>2800.2</v>
      </c>
    </row>
    <row r="356" spans="1:8" ht="31.5" x14ac:dyDescent="0.25">
      <c r="A356" s="96" t="s">
        <v>438</v>
      </c>
      <c r="B356" s="97">
        <v>917</v>
      </c>
      <c r="C356" s="98">
        <v>1</v>
      </c>
      <c r="D356" s="98">
        <v>2</v>
      </c>
      <c r="E356" s="85" t="s">
        <v>439</v>
      </c>
      <c r="F356" s="86" t="s">
        <v>139</v>
      </c>
      <c r="G356" s="79">
        <v>2814.9</v>
      </c>
      <c r="H356" s="79">
        <v>2800.2</v>
      </c>
    </row>
    <row r="357" spans="1:8" ht="31.5" x14ac:dyDescent="0.25">
      <c r="A357" s="96" t="s">
        <v>309</v>
      </c>
      <c r="B357" s="97">
        <v>917</v>
      </c>
      <c r="C357" s="98">
        <v>1</v>
      </c>
      <c r="D357" s="98">
        <v>2</v>
      </c>
      <c r="E357" s="85" t="s">
        <v>440</v>
      </c>
      <c r="F357" s="86" t="s">
        <v>139</v>
      </c>
      <c r="G357" s="79">
        <v>1757.9</v>
      </c>
      <c r="H357" s="79">
        <v>1914.5</v>
      </c>
    </row>
    <row r="358" spans="1:8" ht="78.75" x14ac:dyDescent="0.25">
      <c r="A358" s="96" t="s">
        <v>154</v>
      </c>
      <c r="B358" s="97">
        <v>917</v>
      </c>
      <c r="C358" s="98">
        <v>1</v>
      </c>
      <c r="D358" s="98">
        <v>2</v>
      </c>
      <c r="E358" s="85" t="s">
        <v>440</v>
      </c>
      <c r="F358" s="86" t="s">
        <v>155</v>
      </c>
      <c r="G358" s="79">
        <v>1757.9</v>
      </c>
      <c r="H358" s="79">
        <v>1914.5</v>
      </c>
    </row>
    <row r="359" spans="1:8" ht="171.75" customHeight="1" x14ac:dyDescent="0.25">
      <c r="A359" s="96" t="s">
        <v>158</v>
      </c>
      <c r="B359" s="97">
        <v>917</v>
      </c>
      <c r="C359" s="98">
        <v>1</v>
      </c>
      <c r="D359" s="98">
        <v>2</v>
      </c>
      <c r="E359" s="85" t="s">
        <v>441</v>
      </c>
      <c r="F359" s="86" t="s">
        <v>139</v>
      </c>
      <c r="G359" s="79">
        <v>1057</v>
      </c>
      <c r="H359" s="79">
        <v>885.7</v>
      </c>
    </row>
    <row r="360" spans="1:8" ht="78.75" x14ac:dyDescent="0.25">
      <c r="A360" s="96" t="s">
        <v>154</v>
      </c>
      <c r="B360" s="97">
        <v>917</v>
      </c>
      <c r="C360" s="98">
        <v>1</v>
      </c>
      <c r="D360" s="98">
        <v>2</v>
      </c>
      <c r="E360" s="85" t="s">
        <v>441</v>
      </c>
      <c r="F360" s="86" t="s">
        <v>155</v>
      </c>
      <c r="G360" s="79">
        <v>1057</v>
      </c>
      <c r="H360" s="79">
        <v>885.7</v>
      </c>
    </row>
    <row r="361" spans="1:8" ht="63" x14ac:dyDescent="0.25">
      <c r="A361" s="96" t="s">
        <v>442</v>
      </c>
      <c r="B361" s="97">
        <v>917</v>
      </c>
      <c r="C361" s="98">
        <v>1</v>
      </c>
      <c r="D361" s="98">
        <v>4</v>
      </c>
      <c r="E361" s="85" t="s">
        <v>139</v>
      </c>
      <c r="F361" s="86" t="s">
        <v>139</v>
      </c>
      <c r="G361" s="79">
        <v>41223.4</v>
      </c>
      <c r="H361" s="79">
        <v>41384.699999999997</v>
      </c>
    </row>
    <row r="362" spans="1:8" ht="63" x14ac:dyDescent="0.25">
      <c r="A362" s="96" t="s">
        <v>198</v>
      </c>
      <c r="B362" s="97">
        <v>917</v>
      </c>
      <c r="C362" s="98">
        <v>1</v>
      </c>
      <c r="D362" s="98">
        <v>4</v>
      </c>
      <c r="E362" s="85" t="s">
        <v>199</v>
      </c>
      <c r="F362" s="86" t="s">
        <v>139</v>
      </c>
      <c r="G362" s="79">
        <v>2.4</v>
      </c>
      <c r="H362" s="79">
        <v>2.4</v>
      </c>
    </row>
    <row r="363" spans="1:8" ht="63" x14ac:dyDescent="0.25">
      <c r="A363" s="96" t="s">
        <v>200</v>
      </c>
      <c r="B363" s="97">
        <v>917</v>
      </c>
      <c r="C363" s="98">
        <v>1</v>
      </c>
      <c r="D363" s="98">
        <v>4</v>
      </c>
      <c r="E363" s="85" t="s">
        <v>201</v>
      </c>
      <c r="F363" s="86" t="s">
        <v>139</v>
      </c>
      <c r="G363" s="79">
        <v>2.4</v>
      </c>
      <c r="H363" s="79">
        <v>2.4</v>
      </c>
    </row>
    <row r="364" spans="1:8" ht="63" x14ac:dyDescent="0.25">
      <c r="A364" s="96" t="s">
        <v>443</v>
      </c>
      <c r="B364" s="97">
        <v>917</v>
      </c>
      <c r="C364" s="98">
        <v>1</v>
      </c>
      <c r="D364" s="98">
        <v>4</v>
      </c>
      <c r="E364" s="85" t="s">
        <v>444</v>
      </c>
      <c r="F364" s="86" t="s">
        <v>139</v>
      </c>
      <c r="G364" s="79">
        <v>2.4</v>
      </c>
      <c r="H364" s="79">
        <v>2.4</v>
      </c>
    </row>
    <row r="365" spans="1:8" ht="63" x14ac:dyDescent="0.25">
      <c r="A365" s="96" t="s">
        <v>204</v>
      </c>
      <c r="B365" s="97">
        <v>917</v>
      </c>
      <c r="C365" s="98">
        <v>1</v>
      </c>
      <c r="D365" s="98">
        <v>4</v>
      </c>
      <c r="E365" s="85" t="s">
        <v>445</v>
      </c>
      <c r="F365" s="86" t="s">
        <v>139</v>
      </c>
      <c r="G365" s="79">
        <v>2.4</v>
      </c>
      <c r="H365" s="79">
        <v>2.4</v>
      </c>
    </row>
    <row r="366" spans="1:8" ht="31.5" x14ac:dyDescent="0.25">
      <c r="A366" s="96" t="s">
        <v>156</v>
      </c>
      <c r="B366" s="97">
        <v>917</v>
      </c>
      <c r="C366" s="98">
        <v>1</v>
      </c>
      <c r="D366" s="98">
        <v>4</v>
      </c>
      <c r="E366" s="85" t="s">
        <v>445</v>
      </c>
      <c r="F366" s="86" t="s">
        <v>157</v>
      </c>
      <c r="G366" s="79">
        <v>2.4</v>
      </c>
      <c r="H366" s="79">
        <v>2.4</v>
      </c>
    </row>
    <row r="367" spans="1:8" ht="47.25" x14ac:dyDescent="0.25">
      <c r="A367" s="96" t="s">
        <v>434</v>
      </c>
      <c r="B367" s="97">
        <v>917</v>
      </c>
      <c r="C367" s="98">
        <v>1</v>
      </c>
      <c r="D367" s="98">
        <v>4</v>
      </c>
      <c r="E367" s="85" t="s">
        <v>435</v>
      </c>
      <c r="F367" s="86" t="s">
        <v>139</v>
      </c>
      <c r="G367" s="79">
        <v>41221</v>
      </c>
      <c r="H367" s="79">
        <v>41382.300000000003</v>
      </c>
    </row>
    <row r="368" spans="1:8" ht="31.5" customHeight="1" x14ac:dyDescent="0.25">
      <c r="A368" s="96" t="s">
        <v>436</v>
      </c>
      <c r="B368" s="97">
        <v>917</v>
      </c>
      <c r="C368" s="98">
        <v>1</v>
      </c>
      <c r="D368" s="98">
        <v>4</v>
      </c>
      <c r="E368" s="85" t="s">
        <v>437</v>
      </c>
      <c r="F368" s="86" t="s">
        <v>139</v>
      </c>
      <c r="G368" s="79">
        <v>41221</v>
      </c>
      <c r="H368" s="79">
        <v>41382.300000000003</v>
      </c>
    </row>
    <row r="369" spans="1:8" ht="31.5" x14ac:dyDescent="0.25">
      <c r="A369" s="96" t="s">
        <v>446</v>
      </c>
      <c r="B369" s="97">
        <v>917</v>
      </c>
      <c r="C369" s="98">
        <v>1</v>
      </c>
      <c r="D369" s="98">
        <v>4</v>
      </c>
      <c r="E369" s="85" t="s">
        <v>447</v>
      </c>
      <c r="F369" s="86" t="s">
        <v>139</v>
      </c>
      <c r="G369" s="79">
        <v>36387.1</v>
      </c>
      <c r="H369" s="79">
        <v>36548.400000000001</v>
      </c>
    </row>
    <row r="370" spans="1:8" ht="31.5" x14ac:dyDescent="0.25">
      <c r="A370" s="96" t="s">
        <v>309</v>
      </c>
      <c r="B370" s="97">
        <v>917</v>
      </c>
      <c r="C370" s="98">
        <v>1</v>
      </c>
      <c r="D370" s="98">
        <v>4</v>
      </c>
      <c r="E370" s="85" t="s">
        <v>448</v>
      </c>
      <c r="F370" s="86" t="s">
        <v>139</v>
      </c>
      <c r="G370" s="79">
        <v>23812.6</v>
      </c>
      <c r="H370" s="79">
        <v>25974.6</v>
      </c>
    </row>
    <row r="371" spans="1:8" ht="78.75" x14ac:dyDescent="0.25">
      <c r="A371" s="96" t="s">
        <v>154</v>
      </c>
      <c r="B371" s="97">
        <v>917</v>
      </c>
      <c r="C371" s="98">
        <v>1</v>
      </c>
      <c r="D371" s="98">
        <v>4</v>
      </c>
      <c r="E371" s="85" t="s">
        <v>448</v>
      </c>
      <c r="F371" s="86" t="s">
        <v>155</v>
      </c>
      <c r="G371" s="79">
        <v>21910.6</v>
      </c>
      <c r="H371" s="79">
        <v>23771.200000000001</v>
      </c>
    </row>
    <row r="372" spans="1:8" ht="31.5" x14ac:dyDescent="0.25">
      <c r="A372" s="96" t="s">
        <v>156</v>
      </c>
      <c r="B372" s="97">
        <v>917</v>
      </c>
      <c r="C372" s="98">
        <v>1</v>
      </c>
      <c r="D372" s="98">
        <v>4</v>
      </c>
      <c r="E372" s="85" t="s">
        <v>448</v>
      </c>
      <c r="F372" s="86" t="s">
        <v>157</v>
      </c>
      <c r="G372" s="79">
        <v>1892.5</v>
      </c>
      <c r="H372" s="79">
        <v>2193.9</v>
      </c>
    </row>
    <row r="373" spans="1:8" x14ac:dyDescent="0.25">
      <c r="A373" s="96" t="s">
        <v>179</v>
      </c>
      <c r="B373" s="97">
        <v>917</v>
      </c>
      <c r="C373" s="98">
        <v>1</v>
      </c>
      <c r="D373" s="98">
        <v>4</v>
      </c>
      <c r="E373" s="85" t="s">
        <v>448</v>
      </c>
      <c r="F373" s="86" t="s">
        <v>180</v>
      </c>
      <c r="G373" s="79">
        <v>9.5</v>
      </c>
      <c r="H373" s="79">
        <v>9.5</v>
      </c>
    </row>
    <row r="374" spans="1:8" ht="171.75" customHeight="1" x14ac:dyDescent="0.25">
      <c r="A374" s="96" t="s">
        <v>158</v>
      </c>
      <c r="B374" s="97">
        <v>917</v>
      </c>
      <c r="C374" s="98">
        <v>1</v>
      </c>
      <c r="D374" s="98">
        <v>4</v>
      </c>
      <c r="E374" s="85" t="s">
        <v>449</v>
      </c>
      <c r="F374" s="86" t="s">
        <v>139</v>
      </c>
      <c r="G374" s="79">
        <v>11869.5</v>
      </c>
      <c r="H374" s="79">
        <v>9981.7999999999993</v>
      </c>
    </row>
    <row r="375" spans="1:8" ht="78.75" x14ac:dyDescent="0.25">
      <c r="A375" s="96" t="s">
        <v>154</v>
      </c>
      <c r="B375" s="97">
        <v>917</v>
      </c>
      <c r="C375" s="98">
        <v>1</v>
      </c>
      <c r="D375" s="98">
        <v>4</v>
      </c>
      <c r="E375" s="85" t="s">
        <v>449</v>
      </c>
      <c r="F375" s="86" t="s">
        <v>155</v>
      </c>
      <c r="G375" s="79">
        <v>11869.5</v>
      </c>
      <c r="H375" s="79">
        <v>9981.7999999999993</v>
      </c>
    </row>
    <row r="376" spans="1:8" ht="171.75" customHeight="1" x14ac:dyDescent="0.25">
      <c r="A376" s="96" t="s">
        <v>158</v>
      </c>
      <c r="B376" s="97">
        <v>917</v>
      </c>
      <c r="C376" s="98">
        <v>1</v>
      </c>
      <c r="D376" s="98">
        <v>4</v>
      </c>
      <c r="E376" s="85" t="s">
        <v>450</v>
      </c>
      <c r="F376" s="86" t="s">
        <v>139</v>
      </c>
      <c r="G376" s="79">
        <v>705</v>
      </c>
      <c r="H376" s="79">
        <v>592</v>
      </c>
    </row>
    <row r="377" spans="1:8" ht="78.75" x14ac:dyDescent="0.25">
      <c r="A377" s="96" t="s">
        <v>154</v>
      </c>
      <c r="B377" s="97">
        <v>917</v>
      </c>
      <c r="C377" s="98">
        <v>1</v>
      </c>
      <c r="D377" s="98">
        <v>4</v>
      </c>
      <c r="E377" s="85" t="s">
        <v>450</v>
      </c>
      <c r="F377" s="86" t="s">
        <v>155</v>
      </c>
      <c r="G377" s="79">
        <v>705</v>
      </c>
      <c r="H377" s="79">
        <v>592</v>
      </c>
    </row>
    <row r="378" spans="1:8" ht="31.5" x14ac:dyDescent="0.25">
      <c r="A378" s="96" t="s">
        <v>451</v>
      </c>
      <c r="B378" s="97">
        <v>917</v>
      </c>
      <c r="C378" s="98">
        <v>1</v>
      </c>
      <c r="D378" s="98">
        <v>4</v>
      </c>
      <c r="E378" s="85" t="s">
        <v>452</v>
      </c>
      <c r="F378" s="86" t="s">
        <v>139</v>
      </c>
      <c r="G378" s="79">
        <v>4833.8999999999996</v>
      </c>
      <c r="H378" s="79">
        <v>4833.8999999999996</v>
      </c>
    </row>
    <row r="379" spans="1:8" ht="78.75" x14ac:dyDescent="0.25">
      <c r="A379" s="96" t="s">
        <v>453</v>
      </c>
      <c r="B379" s="97">
        <v>917</v>
      </c>
      <c r="C379" s="98">
        <v>1</v>
      </c>
      <c r="D379" s="98">
        <v>4</v>
      </c>
      <c r="E379" s="85" t="s">
        <v>454</v>
      </c>
      <c r="F379" s="86" t="s">
        <v>139</v>
      </c>
      <c r="G379" s="79">
        <v>1640.6</v>
      </c>
      <c r="H379" s="79">
        <v>1640.6</v>
      </c>
    </row>
    <row r="380" spans="1:8" ht="78.75" x14ac:dyDescent="0.25">
      <c r="A380" s="96" t="s">
        <v>154</v>
      </c>
      <c r="B380" s="97">
        <v>917</v>
      </c>
      <c r="C380" s="98">
        <v>1</v>
      </c>
      <c r="D380" s="98">
        <v>4</v>
      </c>
      <c r="E380" s="85" t="s">
        <v>454</v>
      </c>
      <c r="F380" s="86" t="s">
        <v>155</v>
      </c>
      <c r="G380" s="79">
        <v>1493.1</v>
      </c>
      <c r="H380" s="79">
        <v>1493.1</v>
      </c>
    </row>
    <row r="381" spans="1:8" ht="31.5" x14ac:dyDescent="0.25">
      <c r="A381" s="96" t="s">
        <v>156</v>
      </c>
      <c r="B381" s="97">
        <v>917</v>
      </c>
      <c r="C381" s="98">
        <v>1</v>
      </c>
      <c r="D381" s="98">
        <v>4</v>
      </c>
      <c r="E381" s="85" t="s">
        <v>454</v>
      </c>
      <c r="F381" s="86" t="s">
        <v>157</v>
      </c>
      <c r="G381" s="79">
        <v>147.5</v>
      </c>
      <c r="H381" s="79">
        <v>147.5</v>
      </c>
    </row>
    <row r="382" spans="1:8" ht="78.75" x14ac:dyDescent="0.25">
      <c r="A382" s="96" t="s">
        <v>455</v>
      </c>
      <c r="B382" s="97">
        <v>917</v>
      </c>
      <c r="C382" s="98">
        <v>1</v>
      </c>
      <c r="D382" s="98">
        <v>4</v>
      </c>
      <c r="E382" s="85" t="s">
        <v>456</v>
      </c>
      <c r="F382" s="86" t="s">
        <v>139</v>
      </c>
      <c r="G382" s="79">
        <v>1515.7</v>
      </c>
      <c r="H382" s="79">
        <v>1515.7</v>
      </c>
    </row>
    <row r="383" spans="1:8" ht="78.75" x14ac:dyDescent="0.25">
      <c r="A383" s="96" t="s">
        <v>154</v>
      </c>
      <c r="B383" s="97">
        <v>917</v>
      </c>
      <c r="C383" s="98">
        <v>1</v>
      </c>
      <c r="D383" s="98">
        <v>4</v>
      </c>
      <c r="E383" s="85" t="s">
        <v>456</v>
      </c>
      <c r="F383" s="86" t="s">
        <v>155</v>
      </c>
      <c r="G383" s="79">
        <v>1328.3</v>
      </c>
      <c r="H383" s="79">
        <v>1328.3</v>
      </c>
    </row>
    <row r="384" spans="1:8" ht="31.5" x14ac:dyDescent="0.25">
      <c r="A384" s="96" t="s">
        <v>156</v>
      </c>
      <c r="B384" s="97">
        <v>917</v>
      </c>
      <c r="C384" s="98">
        <v>1</v>
      </c>
      <c r="D384" s="98">
        <v>4</v>
      </c>
      <c r="E384" s="85" t="s">
        <v>456</v>
      </c>
      <c r="F384" s="86" t="s">
        <v>157</v>
      </c>
      <c r="G384" s="79">
        <v>187.4</v>
      </c>
      <c r="H384" s="79">
        <v>187.4</v>
      </c>
    </row>
    <row r="385" spans="1:8" ht="31.5" x14ac:dyDescent="0.25">
      <c r="A385" s="96" t="s">
        <v>457</v>
      </c>
      <c r="B385" s="97">
        <v>917</v>
      </c>
      <c r="C385" s="98">
        <v>1</v>
      </c>
      <c r="D385" s="98">
        <v>4</v>
      </c>
      <c r="E385" s="85" t="s">
        <v>458</v>
      </c>
      <c r="F385" s="86" t="s">
        <v>139</v>
      </c>
      <c r="G385" s="79">
        <v>821.3</v>
      </c>
      <c r="H385" s="79">
        <v>821.3</v>
      </c>
    </row>
    <row r="386" spans="1:8" ht="78.75" x14ac:dyDescent="0.25">
      <c r="A386" s="96" t="s">
        <v>154</v>
      </c>
      <c r="B386" s="97">
        <v>917</v>
      </c>
      <c r="C386" s="98">
        <v>1</v>
      </c>
      <c r="D386" s="98">
        <v>4</v>
      </c>
      <c r="E386" s="85" t="s">
        <v>458</v>
      </c>
      <c r="F386" s="86" t="s">
        <v>155</v>
      </c>
      <c r="G386" s="79">
        <v>758.8</v>
      </c>
      <c r="H386" s="79">
        <v>758.8</v>
      </c>
    </row>
    <row r="387" spans="1:8" ht="31.5" x14ac:dyDescent="0.25">
      <c r="A387" s="96" t="s">
        <v>156</v>
      </c>
      <c r="B387" s="97">
        <v>917</v>
      </c>
      <c r="C387" s="98">
        <v>1</v>
      </c>
      <c r="D387" s="98">
        <v>4</v>
      </c>
      <c r="E387" s="85" t="s">
        <v>458</v>
      </c>
      <c r="F387" s="86" t="s">
        <v>157</v>
      </c>
      <c r="G387" s="79">
        <v>62.5</v>
      </c>
      <c r="H387" s="79">
        <v>62.5</v>
      </c>
    </row>
    <row r="388" spans="1:8" ht="63" x14ac:dyDescent="0.25">
      <c r="A388" s="96" t="s">
        <v>459</v>
      </c>
      <c r="B388" s="97">
        <v>917</v>
      </c>
      <c r="C388" s="98">
        <v>1</v>
      </c>
      <c r="D388" s="98">
        <v>4</v>
      </c>
      <c r="E388" s="85" t="s">
        <v>460</v>
      </c>
      <c r="F388" s="86" t="s">
        <v>139</v>
      </c>
      <c r="G388" s="79">
        <v>818.6</v>
      </c>
      <c r="H388" s="79">
        <v>818.6</v>
      </c>
    </row>
    <row r="389" spans="1:8" ht="78.75" x14ac:dyDescent="0.25">
      <c r="A389" s="96" t="s">
        <v>154</v>
      </c>
      <c r="B389" s="97">
        <v>917</v>
      </c>
      <c r="C389" s="98">
        <v>1</v>
      </c>
      <c r="D389" s="98">
        <v>4</v>
      </c>
      <c r="E389" s="85" t="s">
        <v>460</v>
      </c>
      <c r="F389" s="86" t="s">
        <v>155</v>
      </c>
      <c r="G389" s="79">
        <v>749.6</v>
      </c>
      <c r="H389" s="79">
        <v>749.6</v>
      </c>
    </row>
    <row r="390" spans="1:8" ht="31.5" x14ac:dyDescent="0.25">
      <c r="A390" s="96" t="s">
        <v>156</v>
      </c>
      <c r="B390" s="97">
        <v>917</v>
      </c>
      <c r="C390" s="98">
        <v>1</v>
      </c>
      <c r="D390" s="98">
        <v>4</v>
      </c>
      <c r="E390" s="85" t="s">
        <v>460</v>
      </c>
      <c r="F390" s="86" t="s">
        <v>157</v>
      </c>
      <c r="G390" s="79">
        <v>69</v>
      </c>
      <c r="H390" s="79">
        <v>69</v>
      </c>
    </row>
    <row r="391" spans="1:8" ht="110.25" customHeight="1" x14ac:dyDescent="0.25">
      <c r="A391" s="96" t="s">
        <v>461</v>
      </c>
      <c r="B391" s="97">
        <v>917</v>
      </c>
      <c r="C391" s="98">
        <v>1</v>
      </c>
      <c r="D391" s="98">
        <v>4</v>
      </c>
      <c r="E391" s="85" t="s">
        <v>462</v>
      </c>
      <c r="F391" s="86" t="s">
        <v>139</v>
      </c>
      <c r="G391" s="79">
        <v>0.7</v>
      </c>
      <c r="H391" s="79">
        <v>0.7</v>
      </c>
    </row>
    <row r="392" spans="1:8" ht="31.5" x14ac:dyDescent="0.25">
      <c r="A392" s="96" t="s">
        <v>156</v>
      </c>
      <c r="B392" s="97">
        <v>917</v>
      </c>
      <c r="C392" s="98">
        <v>1</v>
      </c>
      <c r="D392" s="98">
        <v>4</v>
      </c>
      <c r="E392" s="85" t="s">
        <v>462</v>
      </c>
      <c r="F392" s="86" t="s">
        <v>157</v>
      </c>
      <c r="G392" s="79">
        <v>0.7</v>
      </c>
      <c r="H392" s="79">
        <v>0.7</v>
      </c>
    </row>
    <row r="393" spans="1:8" ht="47.25" x14ac:dyDescent="0.25">
      <c r="A393" s="96" t="s">
        <v>463</v>
      </c>
      <c r="B393" s="97">
        <v>917</v>
      </c>
      <c r="C393" s="98">
        <v>1</v>
      </c>
      <c r="D393" s="98">
        <v>4</v>
      </c>
      <c r="E393" s="85" t="s">
        <v>464</v>
      </c>
      <c r="F393" s="86" t="s">
        <v>139</v>
      </c>
      <c r="G393" s="79">
        <v>37</v>
      </c>
      <c r="H393" s="79">
        <v>37</v>
      </c>
    </row>
    <row r="394" spans="1:8" ht="78.75" x14ac:dyDescent="0.25">
      <c r="A394" s="96" t="s">
        <v>154</v>
      </c>
      <c r="B394" s="97">
        <v>917</v>
      </c>
      <c r="C394" s="98">
        <v>1</v>
      </c>
      <c r="D394" s="98">
        <v>4</v>
      </c>
      <c r="E394" s="85" t="s">
        <v>464</v>
      </c>
      <c r="F394" s="86" t="s">
        <v>155</v>
      </c>
      <c r="G394" s="79">
        <v>34.799999999999997</v>
      </c>
      <c r="H394" s="79">
        <v>34.799999999999997</v>
      </c>
    </row>
    <row r="395" spans="1:8" ht="31.5" x14ac:dyDescent="0.25">
      <c r="A395" s="96" t="s">
        <v>156</v>
      </c>
      <c r="B395" s="97">
        <v>917</v>
      </c>
      <c r="C395" s="98">
        <v>1</v>
      </c>
      <c r="D395" s="98">
        <v>4</v>
      </c>
      <c r="E395" s="85" t="s">
        <v>464</v>
      </c>
      <c r="F395" s="86" t="s">
        <v>157</v>
      </c>
      <c r="G395" s="79">
        <v>2.2000000000000002</v>
      </c>
      <c r="H395" s="79">
        <v>2.2000000000000002</v>
      </c>
    </row>
    <row r="396" spans="1:8" x14ac:dyDescent="0.25">
      <c r="A396" s="96" t="s">
        <v>465</v>
      </c>
      <c r="B396" s="97">
        <v>917</v>
      </c>
      <c r="C396" s="98">
        <v>1</v>
      </c>
      <c r="D396" s="98">
        <v>5</v>
      </c>
      <c r="E396" s="85" t="s">
        <v>139</v>
      </c>
      <c r="F396" s="86" t="s">
        <v>139</v>
      </c>
      <c r="G396" s="79">
        <v>68.2</v>
      </c>
      <c r="H396" s="79">
        <v>6.5</v>
      </c>
    </row>
    <row r="397" spans="1:8" ht="47.25" x14ac:dyDescent="0.25">
      <c r="A397" s="96" t="s">
        <v>434</v>
      </c>
      <c r="B397" s="97">
        <v>917</v>
      </c>
      <c r="C397" s="98">
        <v>1</v>
      </c>
      <c r="D397" s="98">
        <v>5</v>
      </c>
      <c r="E397" s="85" t="s">
        <v>435</v>
      </c>
      <c r="F397" s="86" t="s">
        <v>139</v>
      </c>
      <c r="G397" s="79">
        <v>68.2</v>
      </c>
      <c r="H397" s="79">
        <v>6.5</v>
      </c>
    </row>
    <row r="398" spans="1:8" ht="30.75" customHeight="1" x14ac:dyDescent="0.25">
      <c r="A398" s="96" t="s">
        <v>436</v>
      </c>
      <c r="B398" s="97">
        <v>917</v>
      </c>
      <c r="C398" s="98">
        <v>1</v>
      </c>
      <c r="D398" s="98">
        <v>5</v>
      </c>
      <c r="E398" s="85" t="s">
        <v>437</v>
      </c>
      <c r="F398" s="86" t="s">
        <v>139</v>
      </c>
      <c r="G398" s="79">
        <v>68.2</v>
      </c>
      <c r="H398" s="79">
        <v>6.5</v>
      </c>
    </row>
    <row r="399" spans="1:8" ht="31.5" x14ac:dyDescent="0.25">
      <c r="A399" s="96" t="s">
        <v>451</v>
      </c>
      <c r="B399" s="97">
        <v>917</v>
      </c>
      <c r="C399" s="98">
        <v>1</v>
      </c>
      <c r="D399" s="98">
        <v>5</v>
      </c>
      <c r="E399" s="85" t="s">
        <v>452</v>
      </c>
      <c r="F399" s="86" t="s">
        <v>139</v>
      </c>
      <c r="G399" s="79">
        <v>68.2</v>
      </c>
      <c r="H399" s="79">
        <v>6.5</v>
      </c>
    </row>
    <row r="400" spans="1:8" ht="63" x14ac:dyDescent="0.25">
      <c r="A400" s="96" t="s">
        <v>466</v>
      </c>
      <c r="B400" s="97">
        <v>917</v>
      </c>
      <c r="C400" s="98">
        <v>1</v>
      </c>
      <c r="D400" s="98">
        <v>5</v>
      </c>
      <c r="E400" s="85" t="s">
        <v>467</v>
      </c>
      <c r="F400" s="86" t="s">
        <v>139</v>
      </c>
      <c r="G400" s="79">
        <v>68.2</v>
      </c>
      <c r="H400" s="79">
        <v>6.5</v>
      </c>
    </row>
    <row r="401" spans="1:8" ht="31.5" x14ac:dyDescent="0.25">
      <c r="A401" s="96" t="s">
        <v>156</v>
      </c>
      <c r="B401" s="97">
        <v>917</v>
      </c>
      <c r="C401" s="98">
        <v>1</v>
      </c>
      <c r="D401" s="98">
        <v>5</v>
      </c>
      <c r="E401" s="85" t="s">
        <v>467</v>
      </c>
      <c r="F401" s="86" t="s">
        <v>157</v>
      </c>
      <c r="G401" s="79">
        <v>68.2</v>
      </c>
      <c r="H401" s="79">
        <v>6.5</v>
      </c>
    </row>
    <row r="402" spans="1:8" x14ac:dyDescent="0.25">
      <c r="A402" s="96" t="s">
        <v>468</v>
      </c>
      <c r="B402" s="97">
        <v>917</v>
      </c>
      <c r="C402" s="98">
        <v>1</v>
      </c>
      <c r="D402" s="98">
        <v>11</v>
      </c>
      <c r="E402" s="85" t="s">
        <v>139</v>
      </c>
      <c r="F402" s="86" t="s">
        <v>139</v>
      </c>
      <c r="G402" s="79">
        <v>300</v>
      </c>
      <c r="H402" s="79">
        <v>300</v>
      </c>
    </row>
    <row r="403" spans="1:8" x14ac:dyDescent="0.25">
      <c r="A403" s="96" t="s">
        <v>341</v>
      </c>
      <c r="B403" s="97">
        <v>917</v>
      </c>
      <c r="C403" s="98">
        <v>1</v>
      </c>
      <c r="D403" s="98">
        <v>11</v>
      </c>
      <c r="E403" s="85" t="s">
        <v>342</v>
      </c>
      <c r="F403" s="86" t="s">
        <v>139</v>
      </c>
      <c r="G403" s="79">
        <v>300</v>
      </c>
      <c r="H403" s="79">
        <v>300</v>
      </c>
    </row>
    <row r="404" spans="1:8" x14ac:dyDescent="0.25">
      <c r="A404" s="96" t="s">
        <v>469</v>
      </c>
      <c r="B404" s="97">
        <v>917</v>
      </c>
      <c r="C404" s="98">
        <v>1</v>
      </c>
      <c r="D404" s="98">
        <v>11</v>
      </c>
      <c r="E404" s="85" t="s">
        <v>470</v>
      </c>
      <c r="F404" s="86" t="s">
        <v>139</v>
      </c>
      <c r="G404" s="79">
        <v>300</v>
      </c>
      <c r="H404" s="79">
        <v>300</v>
      </c>
    </row>
    <row r="405" spans="1:8" ht="31.5" x14ac:dyDescent="0.25">
      <c r="A405" s="96" t="s">
        <v>471</v>
      </c>
      <c r="B405" s="97">
        <v>917</v>
      </c>
      <c r="C405" s="98">
        <v>1</v>
      </c>
      <c r="D405" s="98">
        <v>11</v>
      </c>
      <c r="E405" s="85" t="s">
        <v>472</v>
      </c>
      <c r="F405" s="86" t="s">
        <v>139</v>
      </c>
      <c r="G405" s="79">
        <v>300</v>
      </c>
      <c r="H405" s="79">
        <v>300</v>
      </c>
    </row>
    <row r="406" spans="1:8" x14ac:dyDescent="0.25">
      <c r="A406" s="96" t="s">
        <v>179</v>
      </c>
      <c r="B406" s="97">
        <v>917</v>
      </c>
      <c r="C406" s="98">
        <v>1</v>
      </c>
      <c r="D406" s="98">
        <v>11</v>
      </c>
      <c r="E406" s="85" t="s">
        <v>472</v>
      </c>
      <c r="F406" s="86" t="s">
        <v>180</v>
      </c>
      <c r="G406" s="79">
        <v>300</v>
      </c>
      <c r="H406" s="79">
        <v>300</v>
      </c>
    </row>
    <row r="407" spans="1:8" x14ac:dyDescent="0.25">
      <c r="A407" s="96" t="s">
        <v>339</v>
      </c>
      <c r="B407" s="97">
        <v>917</v>
      </c>
      <c r="C407" s="98">
        <v>1</v>
      </c>
      <c r="D407" s="98">
        <v>13</v>
      </c>
      <c r="E407" s="85" t="s">
        <v>139</v>
      </c>
      <c r="F407" s="86" t="s">
        <v>139</v>
      </c>
      <c r="G407" s="79">
        <v>1620.7</v>
      </c>
      <c r="H407" s="79">
        <v>1662.1</v>
      </c>
    </row>
    <row r="408" spans="1:8" ht="63" x14ac:dyDescent="0.25">
      <c r="A408" s="96" t="s">
        <v>198</v>
      </c>
      <c r="B408" s="97">
        <v>917</v>
      </c>
      <c r="C408" s="98">
        <v>1</v>
      </c>
      <c r="D408" s="98">
        <v>13</v>
      </c>
      <c r="E408" s="85" t="s">
        <v>199</v>
      </c>
      <c r="F408" s="86" t="s">
        <v>139</v>
      </c>
      <c r="G408" s="79">
        <v>114.5</v>
      </c>
      <c r="H408" s="79">
        <v>114.5</v>
      </c>
    </row>
    <row r="409" spans="1:8" ht="47.25" x14ac:dyDescent="0.25">
      <c r="A409" s="96" t="s">
        <v>473</v>
      </c>
      <c r="B409" s="97">
        <v>917</v>
      </c>
      <c r="C409" s="98">
        <v>1</v>
      </c>
      <c r="D409" s="98">
        <v>13</v>
      </c>
      <c r="E409" s="85" t="s">
        <v>474</v>
      </c>
      <c r="F409" s="86" t="s">
        <v>139</v>
      </c>
      <c r="G409" s="79">
        <v>114.5</v>
      </c>
      <c r="H409" s="79">
        <v>114.5</v>
      </c>
    </row>
    <row r="410" spans="1:8" ht="63" x14ac:dyDescent="0.25">
      <c r="A410" s="96" t="s">
        <v>475</v>
      </c>
      <c r="B410" s="97">
        <v>917</v>
      </c>
      <c r="C410" s="98">
        <v>1</v>
      </c>
      <c r="D410" s="98">
        <v>13</v>
      </c>
      <c r="E410" s="85" t="s">
        <v>476</v>
      </c>
      <c r="F410" s="86" t="s">
        <v>139</v>
      </c>
      <c r="G410" s="79">
        <v>114.5</v>
      </c>
      <c r="H410" s="79">
        <v>114.5</v>
      </c>
    </row>
    <row r="411" spans="1:8" ht="31.5" x14ac:dyDescent="0.25">
      <c r="A411" s="96" t="s">
        <v>477</v>
      </c>
      <c r="B411" s="97">
        <v>917</v>
      </c>
      <c r="C411" s="98">
        <v>1</v>
      </c>
      <c r="D411" s="98">
        <v>13</v>
      </c>
      <c r="E411" s="85" t="s">
        <v>478</v>
      </c>
      <c r="F411" s="86" t="s">
        <v>139</v>
      </c>
      <c r="G411" s="79">
        <v>114.5</v>
      </c>
      <c r="H411" s="79">
        <v>114.5</v>
      </c>
    </row>
    <row r="412" spans="1:8" ht="31.5" x14ac:dyDescent="0.25">
      <c r="A412" s="96" t="s">
        <v>156</v>
      </c>
      <c r="B412" s="97">
        <v>917</v>
      </c>
      <c r="C412" s="98">
        <v>1</v>
      </c>
      <c r="D412" s="98">
        <v>13</v>
      </c>
      <c r="E412" s="85" t="s">
        <v>478</v>
      </c>
      <c r="F412" s="86" t="s">
        <v>157</v>
      </c>
      <c r="G412" s="79">
        <v>4.2</v>
      </c>
      <c r="H412" s="79">
        <v>4.2</v>
      </c>
    </row>
    <row r="413" spans="1:8" ht="31.5" x14ac:dyDescent="0.25">
      <c r="A413" s="96" t="s">
        <v>150</v>
      </c>
      <c r="B413" s="97">
        <v>917</v>
      </c>
      <c r="C413" s="98">
        <v>1</v>
      </c>
      <c r="D413" s="98">
        <v>13</v>
      </c>
      <c r="E413" s="85" t="s">
        <v>478</v>
      </c>
      <c r="F413" s="86" t="s">
        <v>151</v>
      </c>
      <c r="G413" s="79">
        <v>110.3</v>
      </c>
      <c r="H413" s="79">
        <v>110.3</v>
      </c>
    </row>
    <row r="414" spans="1:8" ht="47.25" x14ac:dyDescent="0.25">
      <c r="A414" s="96" t="s">
        <v>434</v>
      </c>
      <c r="B414" s="97">
        <v>917</v>
      </c>
      <c r="C414" s="98">
        <v>1</v>
      </c>
      <c r="D414" s="98">
        <v>13</v>
      </c>
      <c r="E414" s="85" t="s">
        <v>435</v>
      </c>
      <c r="F414" s="86" t="s">
        <v>139</v>
      </c>
      <c r="G414" s="79">
        <v>1402.7</v>
      </c>
      <c r="H414" s="79">
        <v>1444.1</v>
      </c>
    </row>
    <row r="415" spans="1:8" ht="31.5" customHeight="1" x14ac:dyDescent="0.25">
      <c r="A415" s="96" t="s">
        <v>436</v>
      </c>
      <c r="B415" s="97">
        <v>917</v>
      </c>
      <c r="C415" s="98">
        <v>1</v>
      </c>
      <c r="D415" s="98">
        <v>13</v>
      </c>
      <c r="E415" s="85" t="s">
        <v>437</v>
      </c>
      <c r="F415" s="86" t="s">
        <v>139</v>
      </c>
      <c r="G415" s="79">
        <v>1392.7</v>
      </c>
      <c r="H415" s="79">
        <v>1434.1</v>
      </c>
    </row>
    <row r="416" spans="1:8" ht="47.25" x14ac:dyDescent="0.25">
      <c r="A416" s="96" t="s">
        <v>479</v>
      </c>
      <c r="B416" s="97">
        <v>917</v>
      </c>
      <c r="C416" s="98">
        <v>1</v>
      </c>
      <c r="D416" s="98">
        <v>13</v>
      </c>
      <c r="E416" s="85" t="s">
        <v>480</v>
      </c>
      <c r="F416" s="86" t="s">
        <v>139</v>
      </c>
      <c r="G416" s="79">
        <v>1392.7</v>
      </c>
      <c r="H416" s="79">
        <v>1434.1</v>
      </c>
    </row>
    <row r="417" spans="1:8" ht="78.75" x14ac:dyDescent="0.25">
      <c r="A417" s="96" t="s">
        <v>481</v>
      </c>
      <c r="B417" s="97">
        <v>917</v>
      </c>
      <c r="C417" s="98">
        <v>1</v>
      </c>
      <c r="D417" s="98">
        <v>13</v>
      </c>
      <c r="E417" s="85" t="s">
        <v>482</v>
      </c>
      <c r="F417" s="86" t="s">
        <v>139</v>
      </c>
      <c r="G417" s="79">
        <v>1389.7</v>
      </c>
      <c r="H417" s="79">
        <v>1431.1</v>
      </c>
    </row>
    <row r="418" spans="1:8" ht="31.5" x14ac:dyDescent="0.25">
      <c r="A418" s="96" t="s">
        <v>150</v>
      </c>
      <c r="B418" s="97">
        <v>917</v>
      </c>
      <c r="C418" s="98">
        <v>1</v>
      </c>
      <c r="D418" s="98">
        <v>13</v>
      </c>
      <c r="E418" s="85" t="s">
        <v>482</v>
      </c>
      <c r="F418" s="86" t="s">
        <v>151</v>
      </c>
      <c r="G418" s="79">
        <v>1389.7</v>
      </c>
      <c r="H418" s="79">
        <v>1431.1</v>
      </c>
    </row>
    <row r="419" spans="1:8" ht="47.25" x14ac:dyDescent="0.25">
      <c r="A419" s="96" t="s">
        <v>483</v>
      </c>
      <c r="B419" s="97">
        <v>917</v>
      </c>
      <c r="C419" s="98">
        <v>1</v>
      </c>
      <c r="D419" s="98">
        <v>13</v>
      </c>
      <c r="E419" s="85" t="s">
        <v>484</v>
      </c>
      <c r="F419" s="86" t="s">
        <v>139</v>
      </c>
      <c r="G419" s="79">
        <v>3</v>
      </c>
      <c r="H419" s="79">
        <v>3</v>
      </c>
    </row>
    <row r="420" spans="1:8" ht="31.5" x14ac:dyDescent="0.25">
      <c r="A420" s="96" t="s">
        <v>150</v>
      </c>
      <c r="B420" s="97">
        <v>917</v>
      </c>
      <c r="C420" s="98">
        <v>1</v>
      </c>
      <c r="D420" s="98">
        <v>13</v>
      </c>
      <c r="E420" s="85" t="s">
        <v>484</v>
      </c>
      <c r="F420" s="86" t="s">
        <v>151</v>
      </c>
      <c r="G420" s="79">
        <v>3</v>
      </c>
      <c r="H420" s="79">
        <v>3</v>
      </c>
    </row>
    <row r="421" spans="1:8" ht="31.5" x14ac:dyDescent="0.25">
      <c r="A421" s="96" t="s">
        <v>489</v>
      </c>
      <c r="B421" s="97">
        <v>917</v>
      </c>
      <c r="C421" s="98">
        <v>1</v>
      </c>
      <c r="D421" s="98">
        <v>13</v>
      </c>
      <c r="E421" s="85" t="s">
        <v>490</v>
      </c>
      <c r="F421" s="86" t="s">
        <v>139</v>
      </c>
      <c r="G421" s="79">
        <v>10</v>
      </c>
      <c r="H421" s="79">
        <v>10</v>
      </c>
    </row>
    <row r="422" spans="1:8" ht="46.5" customHeight="1" x14ac:dyDescent="0.25">
      <c r="A422" s="96" t="s">
        <v>491</v>
      </c>
      <c r="B422" s="97">
        <v>917</v>
      </c>
      <c r="C422" s="98">
        <v>1</v>
      </c>
      <c r="D422" s="98">
        <v>13</v>
      </c>
      <c r="E422" s="85" t="s">
        <v>492</v>
      </c>
      <c r="F422" s="86" t="s">
        <v>139</v>
      </c>
      <c r="G422" s="79">
        <v>10</v>
      </c>
      <c r="H422" s="79">
        <v>10</v>
      </c>
    </row>
    <row r="423" spans="1:8" ht="20.25" customHeight="1" x14ac:dyDescent="0.25">
      <c r="A423" s="96" t="s">
        <v>493</v>
      </c>
      <c r="B423" s="97">
        <v>917</v>
      </c>
      <c r="C423" s="98">
        <v>1</v>
      </c>
      <c r="D423" s="98">
        <v>13</v>
      </c>
      <c r="E423" s="85" t="s">
        <v>494</v>
      </c>
      <c r="F423" s="86" t="s">
        <v>139</v>
      </c>
      <c r="G423" s="79">
        <v>10</v>
      </c>
      <c r="H423" s="79">
        <v>10</v>
      </c>
    </row>
    <row r="424" spans="1:8" ht="31.5" x14ac:dyDescent="0.25">
      <c r="A424" s="96" t="s">
        <v>156</v>
      </c>
      <c r="B424" s="97">
        <v>917</v>
      </c>
      <c r="C424" s="98">
        <v>1</v>
      </c>
      <c r="D424" s="98">
        <v>13</v>
      </c>
      <c r="E424" s="85" t="s">
        <v>494</v>
      </c>
      <c r="F424" s="86" t="s">
        <v>157</v>
      </c>
      <c r="G424" s="79">
        <v>10</v>
      </c>
      <c r="H424" s="79">
        <v>10</v>
      </c>
    </row>
    <row r="425" spans="1:8" ht="47.25" x14ac:dyDescent="0.25">
      <c r="A425" s="96" t="s">
        <v>316</v>
      </c>
      <c r="B425" s="97">
        <v>917</v>
      </c>
      <c r="C425" s="98">
        <v>1</v>
      </c>
      <c r="D425" s="98">
        <v>13</v>
      </c>
      <c r="E425" s="85" t="s">
        <v>317</v>
      </c>
      <c r="F425" s="86" t="s">
        <v>139</v>
      </c>
      <c r="G425" s="79">
        <v>103.5</v>
      </c>
      <c r="H425" s="79">
        <v>103.5</v>
      </c>
    </row>
    <row r="426" spans="1:8" ht="47.25" x14ac:dyDescent="0.25">
      <c r="A426" s="96" t="s">
        <v>495</v>
      </c>
      <c r="B426" s="97">
        <v>917</v>
      </c>
      <c r="C426" s="98">
        <v>1</v>
      </c>
      <c r="D426" s="98">
        <v>13</v>
      </c>
      <c r="E426" s="85" t="s">
        <v>496</v>
      </c>
      <c r="F426" s="86" t="s">
        <v>139</v>
      </c>
      <c r="G426" s="79">
        <v>33.5</v>
      </c>
      <c r="H426" s="79">
        <v>33.5</v>
      </c>
    </row>
    <row r="427" spans="1:8" ht="62.25" customHeight="1" x14ac:dyDescent="0.25">
      <c r="A427" s="96" t="s">
        <v>497</v>
      </c>
      <c r="B427" s="97">
        <v>917</v>
      </c>
      <c r="C427" s="98">
        <v>1</v>
      </c>
      <c r="D427" s="98">
        <v>13</v>
      </c>
      <c r="E427" s="85" t="s">
        <v>498</v>
      </c>
      <c r="F427" s="86" t="s">
        <v>139</v>
      </c>
      <c r="G427" s="79">
        <v>33.5</v>
      </c>
      <c r="H427" s="79">
        <v>33.5</v>
      </c>
    </row>
    <row r="428" spans="1:8" ht="31.5" x14ac:dyDescent="0.25">
      <c r="A428" s="96" t="s">
        <v>499</v>
      </c>
      <c r="B428" s="97">
        <v>917</v>
      </c>
      <c r="C428" s="98">
        <v>1</v>
      </c>
      <c r="D428" s="98">
        <v>13</v>
      </c>
      <c r="E428" s="85" t="s">
        <v>500</v>
      </c>
      <c r="F428" s="86" t="s">
        <v>139</v>
      </c>
      <c r="G428" s="79">
        <v>30.5</v>
      </c>
      <c r="H428" s="79">
        <v>30.5</v>
      </c>
    </row>
    <row r="429" spans="1:8" ht="31.5" x14ac:dyDescent="0.25">
      <c r="A429" s="96" t="s">
        <v>156</v>
      </c>
      <c r="B429" s="97">
        <v>917</v>
      </c>
      <c r="C429" s="98">
        <v>1</v>
      </c>
      <c r="D429" s="98">
        <v>13</v>
      </c>
      <c r="E429" s="85" t="s">
        <v>500</v>
      </c>
      <c r="F429" s="86" t="s">
        <v>157</v>
      </c>
      <c r="G429" s="79">
        <v>30.5</v>
      </c>
      <c r="H429" s="79">
        <v>30.5</v>
      </c>
    </row>
    <row r="430" spans="1:8" x14ac:dyDescent="0.25">
      <c r="A430" s="96" t="s">
        <v>501</v>
      </c>
      <c r="B430" s="97">
        <v>917</v>
      </c>
      <c r="C430" s="98">
        <v>1</v>
      </c>
      <c r="D430" s="98">
        <v>13</v>
      </c>
      <c r="E430" s="85" t="s">
        <v>502</v>
      </c>
      <c r="F430" s="86" t="s">
        <v>139</v>
      </c>
      <c r="G430" s="79">
        <v>3</v>
      </c>
      <c r="H430" s="79">
        <v>3</v>
      </c>
    </row>
    <row r="431" spans="1:8" ht="31.5" x14ac:dyDescent="0.25">
      <c r="A431" s="96" t="s">
        <v>156</v>
      </c>
      <c r="B431" s="97">
        <v>917</v>
      </c>
      <c r="C431" s="98">
        <v>1</v>
      </c>
      <c r="D431" s="98">
        <v>13</v>
      </c>
      <c r="E431" s="85" t="s">
        <v>502</v>
      </c>
      <c r="F431" s="86" t="s">
        <v>157</v>
      </c>
      <c r="G431" s="79">
        <v>3</v>
      </c>
      <c r="H431" s="79">
        <v>3</v>
      </c>
    </row>
    <row r="432" spans="1:8" ht="31.5" x14ac:dyDescent="0.25">
      <c r="A432" s="96" t="s">
        <v>503</v>
      </c>
      <c r="B432" s="97">
        <v>917</v>
      </c>
      <c r="C432" s="98">
        <v>1</v>
      </c>
      <c r="D432" s="98">
        <v>13</v>
      </c>
      <c r="E432" s="85" t="s">
        <v>504</v>
      </c>
      <c r="F432" s="86" t="s">
        <v>139</v>
      </c>
      <c r="G432" s="79">
        <v>70</v>
      </c>
      <c r="H432" s="79">
        <v>70</v>
      </c>
    </row>
    <row r="433" spans="1:8" ht="63" x14ac:dyDescent="0.25">
      <c r="A433" s="96" t="s">
        <v>505</v>
      </c>
      <c r="B433" s="97">
        <v>917</v>
      </c>
      <c r="C433" s="98">
        <v>1</v>
      </c>
      <c r="D433" s="98">
        <v>13</v>
      </c>
      <c r="E433" s="85" t="s">
        <v>506</v>
      </c>
      <c r="F433" s="86" t="s">
        <v>139</v>
      </c>
      <c r="G433" s="79">
        <v>70</v>
      </c>
      <c r="H433" s="79">
        <v>70</v>
      </c>
    </row>
    <row r="434" spans="1:8" ht="47.25" x14ac:dyDescent="0.25">
      <c r="A434" s="96" t="s">
        <v>507</v>
      </c>
      <c r="B434" s="97">
        <v>917</v>
      </c>
      <c r="C434" s="98">
        <v>1</v>
      </c>
      <c r="D434" s="98">
        <v>13</v>
      </c>
      <c r="E434" s="85" t="s">
        <v>508</v>
      </c>
      <c r="F434" s="86" t="s">
        <v>139</v>
      </c>
      <c r="G434" s="79">
        <v>30</v>
      </c>
      <c r="H434" s="79">
        <v>30</v>
      </c>
    </row>
    <row r="435" spans="1:8" ht="31.5" x14ac:dyDescent="0.25">
      <c r="A435" s="96" t="s">
        <v>156</v>
      </c>
      <c r="B435" s="97">
        <v>917</v>
      </c>
      <c r="C435" s="98">
        <v>1</v>
      </c>
      <c r="D435" s="98">
        <v>13</v>
      </c>
      <c r="E435" s="85" t="s">
        <v>508</v>
      </c>
      <c r="F435" s="86" t="s">
        <v>157</v>
      </c>
      <c r="G435" s="79">
        <v>30</v>
      </c>
      <c r="H435" s="79">
        <v>30</v>
      </c>
    </row>
    <row r="436" spans="1:8" ht="47.25" x14ac:dyDescent="0.25">
      <c r="A436" s="96" t="s">
        <v>509</v>
      </c>
      <c r="B436" s="97">
        <v>917</v>
      </c>
      <c r="C436" s="98">
        <v>1</v>
      </c>
      <c r="D436" s="98">
        <v>13</v>
      </c>
      <c r="E436" s="85" t="s">
        <v>510</v>
      </c>
      <c r="F436" s="86" t="s">
        <v>139</v>
      </c>
      <c r="G436" s="79">
        <v>10</v>
      </c>
      <c r="H436" s="79">
        <v>10</v>
      </c>
    </row>
    <row r="437" spans="1:8" ht="31.5" x14ac:dyDescent="0.25">
      <c r="A437" s="96" t="s">
        <v>156</v>
      </c>
      <c r="B437" s="97">
        <v>917</v>
      </c>
      <c r="C437" s="98">
        <v>1</v>
      </c>
      <c r="D437" s="98">
        <v>13</v>
      </c>
      <c r="E437" s="85" t="s">
        <v>510</v>
      </c>
      <c r="F437" s="86" t="s">
        <v>157</v>
      </c>
      <c r="G437" s="79">
        <v>10</v>
      </c>
      <c r="H437" s="79">
        <v>10</v>
      </c>
    </row>
    <row r="438" spans="1:8" ht="78.75" customHeight="1" x14ac:dyDescent="0.25">
      <c r="A438" s="96" t="s">
        <v>511</v>
      </c>
      <c r="B438" s="97">
        <v>917</v>
      </c>
      <c r="C438" s="98">
        <v>1</v>
      </c>
      <c r="D438" s="98">
        <v>13</v>
      </c>
      <c r="E438" s="85" t="s">
        <v>512</v>
      </c>
      <c r="F438" s="86" t="s">
        <v>139</v>
      </c>
      <c r="G438" s="79">
        <v>5</v>
      </c>
      <c r="H438" s="79">
        <v>5</v>
      </c>
    </row>
    <row r="439" spans="1:8" ht="31.5" x14ac:dyDescent="0.25">
      <c r="A439" s="96" t="s">
        <v>156</v>
      </c>
      <c r="B439" s="97">
        <v>917</v>
      </c>
      <c r="C439" s="98">
        <v>1</v>
      </c>
      <c r="D439" s="98">
        <v>13</v>
      </c>
      <c r="E439" s="85" t="s">
        <v>512</v>
      </c>
      <c r="F439" s="86" t="s">
        <v>157</v>
      </c>
      <c r="G439" s="79">
        <v>5</v>
      </c>
      <c r="H439" s="79">
        <v>5</v>
      </c>
    </row>
    <row r="440" spans="1:8" ht="47.25" x14ac:dyDescent="0.25">
      <c r="A440" s="96" t="s">
        <v>513</v>
      </c>
      <c r="B440" s="97">
        <v>917</v>
      </c>
      <c r="C440" s="98">
        <v>1</v>
      </c>
      <c r="D440" s="98">
        <v>13</v>
      </c>
      <c r="E440" s="85" t="s">
        <v>514</v>
      </c>
      <c r="F440" s="86" t="s">
        <v>139</v>
      </c>
      <c r="G440" s="79">
        <v>10</v>
      </c>
      <c r="H440" s="79">
        <v>10</v>
      </c>
    </row>
    <row r="441" spans="1:8" ht="31.5" x14ac:dyDescent="0.25">
      <c r="A441" s="96" t="s">
        <v>156</v>
      </c>
      <c r="B441" s="97">
        <v>917</v>
      </c>
      <c r="C441" s="98">
        <v>1</v>
      </c>
      <c r="D441" s="98">
        <v>13</v>
      </c>
      <c r="E441" s="85" t="s">
        <v>514</v>
      </c>
      <c r="F441" s="86" t="s">
        <v>157</v>
      </c>
      <c r="G441" s="79">
        <v>10</v>
      </c>
      <c r="H441" s="79">
        <v>10</v>
      </c>
    </row>
    <row r="442" spans="1:8" ht="63" x14ac:dyDescent="0.25">
      <c r="A442" s="96" t="s">
        <v>515</v>
      </c>
      <c r="B442" s="97">
        <v>917</v>
      </c>
      <c r="C442" s="98">
        <v>1</v>
      </c>
      <c r="D442" s="98">
        <v>13</v>
      </c>
      <c r="E442" s="85" t="s">
        <v>516</v>
      </c>
      <c r="F442" s="86" t="s">
        <v>139</v>
      </c>
      <c r="G442" s="79">
        <v>15</v>
      </c>
      <c r="H442" s="79">
        <v>15</v>
      </c>
    </row>
    <row r="443" spans="1:8" ht="31.5" x14ac:dyDescent="0.25">
      <c r="A443" s="96" t="s">
        <v>156</v>
      </c>
      <c r="B443" s="97">
        <v>917</v>
      </c>
      <c r="C443" s="98">
        <v>1</v>
      </c>
      <c r="D443" s="98">
        <v>13</v>
      </c>
      <c r="E443" s="85" t="s">
        <v>516</v>
      </c>
      <c r="F443" s="86" t="s">
        <v>157</v>
      </c>
      <c r="G443" s="79">
        <v>15</v>
      </c>
      <c r="H443" s="79">
        <v>15</v>
      </c>
    </row>
    <row r="444" spans="1:8" x14ac:dyDescent="0.25">
      <c r="A444" s="96" t="s">
        <v>523</v>
      </c>
      <c r="B444" s="97">
        <v>917</v>
      </c>
      <c r="C444" s="98">
        <v>2</v>
      </c>
      <c r="D444" s="98">
        <v>0</v>
      </c>
      <c r="E444" s="85" t="s">
        <v>139</v>
      </c>
      <c r="F444" s="86" t="s">
        <v>139</v>
      </c>
      <c r="G444" s="79">
        <v>36</v>
      </c>
      <c r="H444" s="79">
        <v>36</v>
      </c>
    </row>
    <row r="445" spans="1:8" x14ac:dyDescent="0.25">
      <c r="A445" s="96" t="s">
        <v>524</v>
      </c>
      <c r="B445" s="97">
        <v>917</v>
      </c>
      <c r="C445" s="98">
        <v>2</v>
      </c>
      <c r="D445" s="98">
        <v>4</v>
      </c>
      <c r="E445" s="85" t="s">
        <v>139</v>
      </c>
      <c r="F445" s="86" t="s">
        <v>139</v>
      </c>
      <c r="G445" s="79">
        <v>36</v>
      </c>
      <c r="H445" s="79">
        <v>36</v>
      </c>
    </row>
    <row r="446" spans="1:8" x14ac:dyDescent="0.25">
      <c r="A446" s="96" t="s">
        <v>341</v>
      </c>
      <c r="B446" s="97">
        <v>917</v>
      </c>
      <c r="C446" s="98">
        <v>2</v>
      </c>
      <c r="D446" s="98">
        <v>4</v>
      </c>
      <c r="E446" s="85" t="s">
        <v>342</v>
      </c>
      <c r="F446" s="86" t="s">
        <v>139</v>
      </c>
      <c r="G446" s="79">
        <v>36</v>
      </c>
      <c r="H446" s="79">
        <v>36</v>
      </c>
    </row>
    <row r="447" spans="1:8" ht="31.5" x14ac:dyDescent="0.25">
      <c r="A447" s="96" t="s">
        <v>525</v>
      </c>
      <c r="B447" s="97">
        <v>917</v>
      </c>
      <c r="C447" s="98">
        <v>2</v>
      </c>
      <c r="D447" s="98">
        <v>4</v>
      </c>
      <c r="E447" s="85" t="s">
        <v>526</v>
      </c>
      <c r="F447" s="86" t="s">
        <v>139</v>
      </c>
      <c r="G447" s="79">
        <v>36</v>
      </c>
      <c r="H447" s="79">
        <v>36</v>
      </c>
    </row>
    <row r="448" spans="1:8" ht="78.75" x14ac:dyDescent="0.25">
      <c r="A448" s="96" t="s">
        <v>527</v>
      </c>
      <c r="B448" s="97">
        <v>917</v>
      </c>
      <c r="C448" s="98">
        <v>2</v>
      </c>
      <c r="D448" s="98">
        <v>4</v>
      </c>
      <c r="E448" s="85" t="s">
        <v>528</v>
      </c>
      <c r="F448" s="86" t="s">
        <v>139</v>
      </c>
      <c r="G448" s="79">
        <v>36</v>
      </c>
      <c r="H448" s="79">
        <v>36</v>
      </c>
    </row>
    <row r="449" spans="1:8" ht="31.5" x14ac:dyDescent="0.25">
      <c r="A449" s="96" t="s">
        <v>156</v>
      </c>
      <c r="B449" s="97">
        <v>917</v>
      </c>
      <c r="C449" s="98">
        <v>2</v>
      </c>
      <c r="D449" s="98">
        <v>4</v>
      </c>
      <c r="E449" s="85" t="s">
        <v>528</v>
      </c>
      <c r="F449" s="86" t="s">
        <v>157</v>
      </c>
      <c r="G449" s="79">
        <v>36</v>
      </c>
      <c r="H449" s="79">
        <v>36</v>
      </c>
    </row>
    <row r="450" spans="1:8" x14ac:dyDescent="0.25">
      <c r="A450" s="96" t="s">
        <v>406</v>
      </c>
      <c r="B450" s="97">
        <v>917</v>
      </c>
      <c r="C450" s="98">
        <v>4</v>
      </c>
      <c r="D450" s="98">
        <v>0</v>
      </c>
      <c r="E450" s="85" t="s">
        <v>139</v>
      </c>
      <c r="F450" s="86" t="s">
        <v>139</v>
      </c>
      <c r="G450" s="79">
        <v>1620.1</v>
      </c>
      <c r="H450" s="79">
        <v>1620.1</v>
      </c>
    </row>
    <row r="451" spans="1:8" x14ac:dyDescent="0.25">
      <c r="A451" s="96" t="s">
        <v>529</v>
      </c>
      <c r="B451" s="97">
        <v>917</v>
      </c>
      <c r="C451" s="98">
        <v>4</v>
      </c>
      <c r="D451" s="98">
        <v>5</v>
      </c>
      <c r="E451" s="85" t="s">
        <v>139</v>
      </c>
      <c r="F451" s="86" t="s">
        <v>139</v>
      </c>
      <c r="G451" s="79">
        <v>1570.1</v>
      </c>
      <c r="H451" s="79">
        <v>1570.1</v>
      </c>
    </row>
    <row r="452" spans="1:8" ht="63" x14ac:dyDescent="0.25">
      <c r="A452" s="96" t="s">
        <v>198</v>
      </c>
      <c r="B452" s="97">
        <v>917</v>
      </c>
      <c r="C452" s="98">
        <v>4</v>
      </c>
      <c r="D452" s="98">
        <v>5</v>
      </c>
      <c r="E452" s="85" t="s">
        <v>199</v>
      </c>
      <c r="F452" s="86" t="s">
        <v>139</v>
      </c>
      <c r="G452" s="79">
        <v>1570.1</v>
      </c>
      <c r="H452" s="79">
        <v>1570.1</v>
      </c>
    </row>
    <row r="453" spans="1:8" ht="47.25" x14ac:dyDescent="0.25">
      <c r="A453" s="96" t="s">
        <v>530</v>
      </c>
      <c r="B453" s="97">
        <v>917</v>
      </c>
      <c r="C453" s="98">
        <v>4</v>
      </c>
      <c r="D453" s="98">
        <v>5</v>
      </c>
      <c r="E453" s="85" t="s">
        <v>531</v>
      </c>
      <c r="F453" s="86" t="s">
        <v>139</v>
      </c>
      <c r="G453" s="79">
        <v>1570.1</v>
      </c>
      <c r="H453" s="79">
        <v>1570.1</v>
      </c>
    </row>
    <row r="454" spans="1:8" ht="31.5" customHeight="1" x14ac:dyDescent="0.25">
      <c r="A454" s="96" t="s">
        <v>532</v>
      </c>
      <c r="B454" s="97">
        <v>917</v>
      </c>
      <c r="C454" s="98">
        <v>4</v>
      </c>
      <c r="D454" s="98">
        <v>5</v>
      </c>
      <c r="E454" s="85" t="s">
        <v>533</v>
      </c>
      <c r="F454" s="86" t="s">
        <v>139</v>
      </c>
      <c r="G454" s="79">
        <v>1570.1</v>
      </c>
      <c r="H454" s="79">
        <v>1570.1</v>
      </c>
    </row>
    <row r="455" spans="1:8" ht="77.25" customHeight="1" x14ac:dyDescent="0.25">
      <c r="A455" s="96" t="s">
        <v>534</v>
      </c>
      <c r="B455" s="97">
        <v>917</v>
      </c>
      <c r="C455" s="98">
        <v>4</v>
      </c>
      <c r="D455" s="98">
        <v>5</v>
      </c>
      <c r="E455" s="85" t="s">
        <v>535</v>
      </c>
      <c r="F455" s="86" t="s">
        <v>139</v>
      </c>
      <c r="G455" s="79">
        <v>1570.1</v>
      </c>
      <c r="H455" s="79">
        <v>1570.1</v>
      </c>
    </row>
    <row r="456" spans="1:8" ht="31.5" x14ac:dyDescent="0.25">
      <c r="A456" s="96" t="s">
        <v>156</v>
      </c>
      <c r="B456" s="97">
        <v>917</v>
      </c>
      <c r="C456" s="98">
        <v>4</v>
      </c>
      <c r="D456" s="98">
        <v>5</v>
      </c>
      <c r="E456" s="85" t="s">
        <v>535</v>
      </c>
      <c r="F456" s="86" t="s">
        <v>157</v>
      </c>
      <c r="G456" s="79">
        <v>1570.1</v>
      </c>
      <c r="H456" s="79">
        <v>1570.1</v>
      </c>
    </row>
    <row r="457" spans="1:8" ht="31.5" x14ac:dyDescent="0.25">
      <c r="A457" s="96" t="s">
        <v>407</v>
      </c>
      <c r="B457" s="97">
        <v>917</v>
      </c>
      <c r="C457" s="98">
        <v>4</v>
      </c>
      <c r="D457" s="98">
        <v>12</v>
      </c>
      <c r="E457" s="85" t="s">
        <v>139</v>
      </c>
      <c r="F457" s="86" t="s">
        <v>139</v>
      </c>
      <c r="G457" s="79">
        <v>50</v>
      </c>
      <c r="H457" s="79">
        <v>50</v>
      </c>
    </row>
    <row r="458" spans="1:8" ht="63" x14ac:dyDescent="0.25">
      <c r="A458" s="96" t="s">
        <v>536</v>
      </c>
      <c r="B458" s="97">
        <v>917</v>
      </c>
      <c r="C458" s="98">
        <v>4</v>
      </c>
      <c r="D458" s="98">
        <v>12</v>
      </c>
      <c r="E458" s="85" t="s">
        <v>537</v>
      </c>
      <c r="F458" s="86" t="s">
        <v>139</v>
      </c>
      <c r="G458" s="79">
        <v>50</v>
      </c>
      <c r="H458" s="79">
        <v>50</v>
      </c>
    </row>
    <row r="459" spans="1:8" ht="47.25" x14ac:dyDescent="0.25">
      <c r="A459" s="96" t="s">
        <v>538</v>
      </c>
      <c r="B459" s="97">
        <v>917</v>
      </c>
      <c r="C459" s="98">
        <v>4</v>
      </c>
      <c r="D459" s="98">
        <v>12</v>
      </c>
      <c r="E459" s="85" t="s">
        <v>539</v>
      </c>
      <c r="F459" s="86" t="s">
        <v>139</v>
      </c>
      <c r="G459" s="79">
        <v>50</v>
      </c>
      <c r="H459" s="79">
        <v>50</v>
      </c>
    </row>
    <row r="460" spans="1:8" ht="47.25" x14ac:dyDescent="0.25">
      <c r="A460" s="96" t="s">
        <v>540</v>
      </c>
      <c r="B460" s="97">
        <v>917</v>
      </c>
      <c r="C460" s="98">
        <v>4</v>
      </c>
      <c r="D460" s="98">
        <v>12</v>
      </c>
      <c r="E460" s="85" t="s">
        <v>541</v>
      </c>
      <c r="F460" s="86" t="s">
        <v>139</v>
      </c>
      <c r="G460" s="79">
        <v>45</v>
      </c>
      <c r="H460" s="79">
        <v>45</v>
      </c>
    </row>
    <row r="461" spans="1:8" ht="31.5" x14ac:dyDescent="0.25">
      <c r="A461" s="96" t="s">
        <v>542</v>
      </c>
      <c r="B461" s="97">
        <v>917</v>
      </c>
      <c r="C461" s="98">
        <v>4</v>
      </c>
      <c r="D461" s="98">
        <v>12</v>
      </c>
      <c r="E461" s="85" t="s">
        <v>543</v>
      </c>
      <c r="F461" s="86" t="s">
        <v>139</v>
      </c>
      <c r="G461" s="79">
        <v>20</v>
      </c>
      <c r="H461" s="79">
        <v>20</v>
      </c>
    </row>
    <row r="462" spans="1:8" ht="31.5" x14ac:dyDescent="0.25">
      <c r="A462" s="96" t="s">
        <v>156</v>
      </c>
      <c r="B462" s="97">
        <v>917</v>
      </c>
      <c r="C462" s="98">
        <v>4</v>
      </c>
      <c r="D462" s="98">
        <v>12</v>
      </c>
      <c r="E462" s="85" t="s">
        <v>543</v>
      </c>
      <c r="F462" s="86" t="s">
        <v>157</v>
      </c>
      <c r="G462" s="79">
        <v>20</v>
      </c>
      <c r="H462" s="79">
        <v>20</v>
      </c>
    </row>
    <row r="463" spans="1:8" ht="31.5" x14ac:dyDescent="0.25">
      <c r="A463" s="96" t="s">
        <v>544</v>
      </c>
      <c r="B463" s="97">
        <v>917</v>
      </c>
      <c r="C463" s="98">
        <v>4</v>
      </c>
      <c r="D463" s="98">
        <v>12</v>
      </c>
      <c r="E463" s="85" t="s">
        <v>545</v>
      </c>
      <c r="F463" s="86" t="s">
        <v>139</v>
      </c>
      <c r="G463" s="79">
        <v>25</v>
      </c>
      <c r="H463" s="79">
        <v>25</v>
      </c>
    </row>
    <row r="464" spans="1:8" ht="31.5" x14ac:dyDescent="0.25">
      <c r="A464" s="96" t="s">
        <v>156</v>
      </c>
      <c r="B464" s="97">
        <v>917</v>
      </c>
      <c r="C464" s="98">
        <v>4</v>
      </c>
      <c r="D464" s="98">
        <v>12</v>
      </c>
      <c r="E464" s="85" t="s">
        <v>545</v>
      </c>
      <c r="F464" s="86" t="s">
        <v>157</v>
      </c>
      <c r="G464" s="79">
        <v>25</v>
      </c>
      <c r="H464" s="79">
        <v>25</v>
      </c>
    </row>
    <row r="465" spans="1:8" ht="47.25" x14ac:dyDescent="0.25">
      <c r="A465" s="96" t="s">
        <v>546</v>
      </c>
      <c r="B465" s="97">
        <v>917</v>
      </c>
      <c r="C465" s="98">
        <v>4</v>
      </c>
      <c r="D465" s="98">
        <v>12</v>
      </c>
      <c r="E465" s="85" t="s">
        <v>547</v>
      </c>
      <c r="F465" s="86" t="s">
        <v>139</v>
      </c>
      <c r="G465" s="79">
        <v>5</v>
      </c>
      <c r="H465" s="79">
        <v>5</v>
      </c>
    </row>
    <row r="466" spans="1:8" ht="31.5" x14ac:dyDescent="0.25">
      <c r="A466" s="96" t="s">
        <v>548</v>
      </c>
      <c r="B466" s="97">
        <v>917</v>
      </c>
      <c r="C466" s="98">
        <v>4</v>
      </c>
      <c r="D466" s="98">
        <v>12</v>
      </c>
      <c r="E466" s="85" t="s">
        <v>549</v>
      </c>
      <c r="F466" s="86" t="s">
        <v>139</v>
      </c>
      <c r="G466" s="79">
        <v>5</v>
      </c>
      <c r="H466" s="79">
        <v>5</v>
      </c>
    </row>
    <row r="467" spans="1:8" ht="31.5" x14ac:dyDescent="0.25">
      <c r="A467" s="96" t="s">
        <v>156</v>
      </c>
      <c r="B467" s="97">
        <v>917</v>
      </c>
      <c r="C467" s="98">
        <v>4</v>
      </c>
      <c r="D467" s="98">
        <v>12</v>
      </c>
      <c r="E467" s="85" t="s">
        <v>549</v>
      </c>
      <c r="F467" s="86" t="s">
        <v>157</v>
      </c>
      <c r="G467" s="79">
        <v>5</v>
      </c>
      <c r="H467" s="79">
        <v>5</v>
      </c>
    </row>
    <row r="468" spans="1:8" x14ac:dyDescent="0.25">
      <c r="A468" s="96" t="s">
        <v>140</v>
      </c>
      <c r="B468" s="97">
        <v>917</v>
      </c>
      <c r="C468" s="98">
        <v>7</v>
      </c>
      <c r="D468" s="98">
        <v>0</v>
      </c>
      <c r="E468" s="85" t="s">
        <v>139</v>
      </c>
      <c r="F468" s="86" t="s">
        <v>139</v>
      </c>
      <c r="G468" s="79">
        <v>441</v>
      </c>
      <c r="H468" s="79">
        <v>444</v>
      </c>
    </row>
    <row r="469" spans="1:8" ht="31.5" x14ac:dyDescent="0.25">
      <c r="A469" s="96" t="s">
        <v>168</v>
      </c>
      <c r="B469" s="97">
        <v>917</v>
      </c>
      <c r="C469" s="98">
        <v>7</v>
      </c>
      <c r="D469" s="98">
        <v>5</v>
      </c>
      <c r="E469" s="85" t="s">
        <v>139</v>
      </c>
      <c r="F469" s="86" t="s">
        <v>139</v>
      </c>
      <c r="G469" s="79">
        <v>191</v>
      </c>
      <c r="H469" s="79">
        <v>194</v>
      </c>
    </row>
    <row r="470" spans="1:8" ht="47.25" x14ac:dyDescent="0.25">
      <c r="A470" s="96" t="s">
        <v>434</v>
      </c>
      <c r="B470" s="97">
        <v>917</v>
      </c>
      <c r="C470" s="98">
        <v>7</v>
      </c>
      <c r="D470" s="98">
        <v>5</v>
      </c>
      <c r="E470" s="85" t="s">
        <v>435</v>
      </c>
      <c r="F470" s="86" t="s">
        <v>139</v>
      </c>
      <c r="G470" s="79">
        <v>191</v>
      </c>
      <c r="H470" s="79">
        <v>194</v>
      </c>
    </row>
    <row r="471" spans="1:8" ht="31.5" customHeight="1" x14ac:dyDescent="0.25">
      <c r="A471" s="96" t="s">
        <v>436</v>
      </c>
      <c r="B471" s="97">
        <v>917</v>
      </c>
      <c r="C471" s="98">
        <v>7</v>
      </c>
      <c r="D471" s="98">
        <v>5</v>
      </c>
      <c r="E471" s="85" t="s">
        <v>437</v>
      </c>
      <c r="F471" s="86" t="s">
        <v>139</v>
      </c>
      <c r="G471" s="79">
        <v>191</v>
      </c>
      <c r="H471" s="79">
        <v>194</v>
      </c>
    </row>
    <row r="472" spans="1:8" ht="47.25" customHeight="1" x14ac:dyDescent="0.25">
      <c r="A472" s="96" t="s">
        <v>550</v>
      </c>
      <c r="B472" s="97">
        <v>917</v>
      </c>
      <c r="C472" s="98">
        <v>7</v>
      </c>
      <c r="D472" s="98">
        <v>5</v>
      </c>
      <c r="E472" s="85" t="s">
        <v>551</v>
      </c>
      <c r="F472" s="86" t="s">
        <v>139</v>
      </c>
      <c r="G472" s="79">
        <v>191</v>
      </c>
      <c r="H472" s="79">
        <v>194</v>
      </c>
    </row>
    <row r="473" spans="1:8" ht="30.75" customHeight="1" x14ac:dyDescent="0.25">
      <c r="A473" s="96" t="s">
        <v>552</v>
      </c>
      <c r="B473" s="97">
        <v>917</v>
      </c>
      <c r="C473" s="98">
        <v>7</v>
      </c>
      <c r="D473" s="98">
        <v>5</v>
      </c>
      <c r="E473" s="85" t="s">
        <v>553</v>
      </c>
      <c r="F473" s="86" t="s">
        <v>139</v>
      </c>
      <c r="G473" s="79">
        <v>10</v>
      </c>
      <c r="H473" s="79">
        <v>10</v>
      </c>
    </row>
    <row r="474" spans="1:8" ht="31.5" x14ac:dyDescent="0.25">
      <c r="A474" s="96" t="s">
        <v>156</v>
      </c>
      <c r="B474" s="97">
        <v>917</v>
      </c>
      <c r="C474" s="98">
        <v>7</v>
      </c>
      <c r="D474" s="98">
        <v>5</v>
      </c>
      <c r="E474" s="85" t="s">
        <v>553</v>
      </c>
      <c r="F474" s="86" t="s">
        <v>157</v>
      </c>
      <c r="G474" s="79">
        <v>10</v>
      </c>
      <c r="H474" s="79">
        <v>10</v>
      </c>
    </row>
    <row r="475" spans="1:8" ht="47.25" x14ac:dyDescent="0.25">
      <c r="A475" s="96" t="s">
        <v>554</v>
      </c>
      <c r="B475" s="97">
        <v>917</v>
      </c>
      <c r="C475" s="98">
        <v>7</v>
      </c>
      <c r="D475" s="98">
        <v>5</v>
      </c>
      <c r="E475" s="85" t="s">
        <v>555</v>
      </c>
      <c r="F475" s="86" t="s">
        <v>139</v>
      </c>
      <c r="G475" s="79">
        <v>151</v>
      </c>
      <c r="H475" s="79">
        <v>151</v>
      </c>
    </row>
    <row r="476" spans="1:8" ht="31.5" x14ac:dyDescent="0.25">
      <c r="A476" s="96" t="s">
        <v>156</v>
      </c>
      <c r="B476" s="97">
        <v>917</v>
      </c>
      <c r="C476" s="98">
        <v>7</v>
      </c>
      <c r="D476" s="98">
        <v>5</v>
      </c>
      <c r="E476" s="85" t="s">
        <v>555</v>
      </c>
      <c r="F476" s="86" t="s">
        <v>157</v>
      </c>
      <c r="G476" s="79">
        <v>151</v>
      </c>
      <c r="H476" s="79">
        <v>151</v>
      </c>
    </row>
    <row r="477" spans="1:8" ht="63" x14ac:dyDescent="0.25">
      <c r="A477" s="96" t="s">
        <v>556</v>
      </c>
      <c r="B477" s="97">
        <v>917</v>
      </c>
      <c r="C477" s="98">
        <v>7</v>
      </c>
      <c r="D477" s="98">
        <v>5</v>
      </c>
      <c r="E477" s="85" t="s">
        <v>557</v>
      </c>
      <c r="F477" s="86" t="s">
        <v>139</v>
      </c>
      <c r="G477" s="79">
        <v>30</v>
      </c>
      <c r="H477" s="79">
        <v>33</v>
      </c>
    </row>
    <row r="478" spans="1:8" ht="31.5" x14ac:dyDescent="0.25">
      <c r="A478" s="96" t="s">
        <v>156</v>
      </c>
      <c r="B478" s="97">
        <v>917</v>
      </c>
      <c r="C478" s="98">
        <v>7</v>
      </c>
      <c r="D478" s="98">
        <v>5</v>
      </c>
      <c r="E478" s="85" t="s">
        <v>557</v>
      </c>
      <c r="F478" s="86" t="s">
        <v>157</v>
      </c>
      <c r="G478" s="79">
        <v>30</v>
      </c>
      <c r="H478" s="79">
        <v>33</v>
      </c>
    </row>
    <row r="479" spans="1:8" x14ac:dyDescent="0.25">
      <c r="A479" s="96" t="s">
        <v>300</v>
      </c>
      <c r="B479" s="97">
        <v>917</v>
      </c>
      <c r="C479" s="98">
        <v>7</v>
      </c>
      <c r="D479" s="98">
        <v>7</v>
      </c>
      <c r="E479" s="85" t="s">
        <v>139</v>
      </c>
      <c r="F479" s="86" t="s">
        <v>139</v>
      </c>
      <c r="G479" s="79">
        <v>250</v>
      </c>
      <c r="H479" s="79">
        <v>250</v>
      </c>
    </row>
    <row r="480" spans="1:8" ht="63" x14ac:dyDescent="0.25">
      <c r="A480" s="96" t="s">
        <v>536</v>
      </c>
      <c r="B480" s="97">
        <v>917</v>
      </c>
      <c r="C480" s="98">
        <v>7</v>
      </c>
      <c r="D480" s="98">
        <v>7</v>
      </c>
      <c r="E480" s="85" t="s">
        <v>537</v>
      </c>
      <c r="F480" s="86" t="s">
        <v>139</v>
      </c>
      <c r="G480" s="79">
        <v>250</v>
      </c>
      <c r="H480" s="79">
        <v>250</v>
      </c>
    </row>
    <row r="481" spans="1:8" ht="47.25" x14ac:dyDescent="0.25">
      <c r="A481" s="96" t="s">
        <v>558</v>
      </c>
      <c r="B481" s="97">
        <v>917</v>
      </c>
      <c r="C481" s="98">
        <v>7</v>
      </c>
      <c r="D481" s="98">
        <v>7</v>
      </c>
      <c r="E481" s="85" t="s">
        <v>559</v>
      </c>
      <c r="F481" s="86" t="s">
        <v>139</v>
      </c>
      <c r="G481" s="79">
        <v>166</v>
      </c>
      <c r="H481" s="79">
        <v>166</v>
      </c>
    </row>
    <row r="482" spans="1:8" ht="63" x14ac:dyDescent="0.25">
      <c r="A482" s="96" t="s">
        <v>560</v>
      </c>
      <c r="B482" s="97">
        <v>917</v>
      </c>
      <c r="C482" s="98">
        <v>7</v>
      </c>
      <c r="D482" s="98">
        <v>7</v>
      </c>
      <c r="E482" s="85" t="s">
        <v>561</v>
      </c>
      <c r="F482" s="86" t="s">
        <v>139</v>
      </c>
      <c r="G482" s="79">
        <v>166</v>
      </c>
      <c r="H482" s="79">
        <v>166</v>
      </c>
    </row>
    <row r="483" spans="1:8" ht="63" x14ac:dyDescent="0.25">
      <c r="A483" s="96" t="s">
        <v>562</v>
      </c>
      <c r="B483" s="97">
        <v>917</v>
      </c>
      <c r="C483" s="98">
        <v>7</v>
      </c>
      <c r="D483" s="98">
        <v>7</v>
      </c>
      <c r="E483" s="85" t="s">
        <v>563</v>
      </c>
      <c r="F483" s="86" t="s">
        <v>139</v>
      </c>
      <c r="G483" s="79">
        <v>106</v>
      </c>
      <c r="H483" s="79">
        <v>106</v>
      </c>
    </row>
    <row r="484" spans="1:8" ht="31.5" x14ac:dyDescent="0.25">
      <c r="A484" s="96" t="s">
        <v>156</v>
      </c>
      <c r="B484" s="97">
        <v>917</v>
      </c>
      <c r="C484" s="98">
        <v>7</v>
      </c>
      <c r="D484" s="98">
        <v>7</v>
      </c>
      <c r="E484" s="85" t="s">
        <v>563</v>
      </c>
      <c r="F484" s="86" t="s">
        <v>157</v>
      </c>
      <c r="G484" s="79">
        <v>106</v>
      </c>
      <c r="H484" s="79">
        <v>106</v>
      </c>
    </row>
    <row r="485" spans="1:8" ht="47.25" x14ac:dyDescent="0.25">
      <c r="A485" s="96" t="s">
        <v>564</v>
      </c>
      <c r="B485" s="97">
        <v>917</v>
      </c>
      <c r="C485" s="98">
        <v>7</v>
      </c>
      <c r="D485" s="98">
        <v>7</v>
      </c>
      <c r="E485" s="85" t="s">
        <v>565</v>
      </c>
      <c r="F485" s="86" t="s">
        <v>139</v>
      </c>
      <c r="G485" s="79">
        <v>40</v>
      </c>
      <c r="H485" s="79">
        <v>40</v>
      </c>
    </row>
    <row r="486" spans="1:8" ht="31.5" x14ac:dyDescent="0.25">
      <c r="A486" s="96" t="s">
        <v>156</v>
      </c>
      <c r="B486" s="97">
        <v>917</v>
      </c>
      <c r="C486" s="98">
        <v>7</v>
      </c>
      <c r="D486" s="98">
        <v>7</v>
      </c>
      <c r="E486" s="85" t="s">
        <v>565</v>
      </c>
      <c r="F486" s="86" t="s">
        <v>157</v>
      </c>
      <c r="G486" s="79">
        <v>40</v>
      </c>
      <c r="H486" s="79">
        <v>40</v>
      </c>
    </row>
    <row r="487" spans="1:8" ht="47.25" x14ac:dyDescent="0.25">
      <c r="A487" s="96" t="s">
        <v>566</v>
      </c>
      <c r="B487" s="97">
        <v>917</v>
      </c>
      <c r="C487" s="98">
        <v>7</v>
      </c>
      <c r="D487" s="98">
        <v>7</v>
      </c>
      <c r="E487" s="85" t="s">
        <v>567</v>
      </c>
      <c r="F487" s="86" t="s">
        <v>139</v>
      </c>
      <c r="G487" s="79">
        <v>20</v>
      </c>
      <c r="H487" s="79">
        <v>20</v>
      </c>
    </row>
    <row r="488" spans="1:8" ht="31.5" x14ac:dyDescent="0.25">
      <c r="A488" s="96" t="s">
        <v>156</v>
      </c>
      <c r="B488" s="97">
        <v>917</v>
      </c>
      <c r="C488" s="98">
        <v>7</v>
      </c>
      <c r="D488" s="98">
        <v>7</v>
      </c>
      <c r="E488" s="85" t="s">
        <v>567</v>
      </c>
      <c r="F488" s="86" t="s">
        <v>157</v>
      </c>
      <c r="G488" s="79">
        <v>20</v>
      </c>
      <c r="H488" s="79">
        <v>20</v>
      </c>
    </row>
    <row r="489" spans="1:8" ht="78.75" x14ac:dyDescent="0.25">
      <c r="A489" s="96" t="s">
        <v>568</v>
      </c>
      <c r="B489" s="97">
        <v>917</v>
      </c>
      <c r="C489" s="98">
        <v>7</v>
      </c>
      <c r="D489" s="98">
        <v>7</v>
      </c>
      <c r="E489" s="85" t="s">
        <v>569</v>
      </c>
      <c r="F489" s="86" t="s">
        <v>139</v>
      </c>
      <c r="G489" s="79">
        <v>84</v>
      </c>
      <c r="H489" s="79">
        <v>84</v>
      </c>
    </row>
    <row r="490" spans="1:8" ht="63" x14ac:dyDescent="0.25">
      <c r="A490" s="96" t="s">
        <v>570</v>
      </c>
      <c r="B490" s="97">
        <v>917</v>
      </c>
      <c r="C490" s="98">
        <v>7</v>
      </c>
      <c r="D490" s="98">
        <v>7</v>
      </c>
      <c r="E490" s="85" t="s">
        <v>571</v>
      </c>
      <c r="F490" s="86" t="s">
        <v>139</v>
      </c>
      <c r="G490" s="79">
        <v>84</v>
      </c>
      <c r="H490" s="79">
        <v>84</v>
      </c>
    </row>
    <row r="491" spans="1:8" ht="32.25" customHeight="1" x14ac:dyDescent="0.25">
      <c r="A491" s="96" t="s">
        <v>572</v>
      </c>
      <c r="B491" s="97">
        <v>917</v>
      </c>
      <c r="C491" s="98">
        <v>7</v>
      </c>
      <c r="D491" s="98">
        <v>7</v>
      </c>
      <c r="E491" s="85" t="s">
        <v>573</v>
      </c>
      <c r="F491" s="86" t="s">
        <v>139</v>
      </c>
      <c r="G491" s="79">
        <v>54</v>
      </c>
      <c r="H491" s="79">
        <v>54</v>
      </c>
    </row>
    <row r="492" spans="1:8" ht="31.5" x14ac:dyDescent="0.25">
      <c r="A492" s="96" t="s">
        <v>156</v>
      </c>
      <c r="B492" s="97">
        <v>917</v>
      </c>
      <c r="C492" s="98">
        <v>7</v>
      </c>
      <c r="D492" s="98">
        <v>7</v>
      </c>
      <c r="E492" s="85" t="s">
        <v>573</v>
      </c>
      <c r="F492" s="86" t="s">
        <v>157</v>
      </c>
      <c r="G492" s="79">
        <v>54</v>
      </c>
      <c r="H492" s="79">
        <v>54</v>
      </c>
    </row>
    <row r="493" spans="1:8" ht="31.5" x14ac:dyDescent="0.25">
      <c r="A493" s="96" t="s">
        <v>574</v>
      </c>
      <c r="B493" s="97">
        <v>917</v>
      </c>
      <c r="C493" s="98">
        <v>7</v>
      </c>
      <c r="D493" s="98">
        <v>7</v>
      </c>
      <c r="E493" s="85" t="s">
        <v>575</v>
      </c>
      <c r="F493" s="86" t="s">
        <v>139</v>
      </c>
      <c r="G493" s="79">
        <v>30</v>
      </c>
      <c r="H493" s="79">
        <v>30</v>
      </c>
    </row>
    <row r="494" spans="1:8" ht="31.5" x14ac:dyDescent="0.25">
      <c r="A494" s="96" t="s">
        <v>156</v>
      </c>
      <c r="B494" s="97">
        <v>917</v>
      </c>
      <c r="C494" s="98">
        <v>7</v>
      </c>
      <c r="D494" s="98">
        <v>7</v>
      </c>
      <c r="E494" s="85" t="s">
        <v>575</v>
      </c>
      <c r="F494" s="86" t="s">
        <v>157</v>
      </c>
      <c r="G494" s="79">
        <v>30</v>
      </c>
      <c r="H494" s="79">
        <v>30</v>
      </c>
    </row>
    <row r="495" spans="1:8" x14ac:dyDescent="0.25">
      <c r="A495" s="96" t="s">
        <v>576</v>
      </c>
      <c r="B495" s="97">
        <v>917</v>
      </c>
      <c r="C495" s="98">
        <v>9</v>
      </c>
      <c r="D495" s="98">
        <v>0</v>
      </c>
      <c r="E495" s="85" t="s">
        <v>139</v>
      </c>
      <c r="F495" s="86" t="s">
        <v>139</v>
      </c>
      <c r="G495" s="79">
        <v>144.19999999999999</v>
      </c>
      <c r="H495" s="79">
        <v>99</v>
      </c>
    </row>
    <row r="496" spans="1:8" x14ac:dyDescent="0.25">
      <c r="A496" s="96" t="s">
        <v>577</v>
      </c>
      <c r="B496" s="97">
        <v>917</v>
      </c>
      <c r="C496" s="98">
        <v>9</v>
      </c>
      <c r="D496" s="98">
        <v>9</v>
      </c>
      <c r="E496" s="85" t="s">
        <v>139</v>
      </c>
      <c r="F496" s="86" t="s">
        <v>139</v>
      </c>
      <c r="G496" s="79">
        <v>144.19999999999999</v>
      </c>
      <c r="H496" s="79">
        <v>99</v>
      </c>
    </row>
    <row r="497" spans="1:8" ht="47.25" x14ac:dyDescent="0.25">
      <c r="A497" s="96" t="s">
        <v>578</v>
      </c>
      <c r="B497" s="97">
        <v>917</v>
      </c>
      <c r="C497" s="98">
        <v>9</v>
      </c>
      <c r="D497" s="98">
        <v>9</v>
      </c>
      <c r="E497" s="85" t="s">
        <v>579</v>
      </c>
      <c r="F497" s="86" t="s">
        <v>139</v>
      </c>
      <c r="G497" s="79">
        <v>144.19999999999999</v>
      </c>
      <c r="H497" s="79">
        <v>99</v>
      </c>
    </row>
    <row r="498" spans="1:8" ht="47.25" x14ac:dyDescent="0.25">
      <c r="A498" s="96" t="s">
        <v>580</v>
      </c>
      <c r="B498" s="97">
        <v>917</v>
      </c>
      <c r="C498" s="98">
        <v>9</v>
      </c>
      <c r="D498" s="98">
        <v>9</v>
      </c>
      <c r="E498" s="85" t="s">
        <v>581</v>
      </c>
      <c r="F498" s="86" t="s">
        <v>139</v>
      </c>
      <c r="G498" s="79">
        <v>144.19999999999999</v>
      </c>
      <c r="H498" s="79">
        <v>99</v>
      </c>
    </row>
    <row r="499" spans="1:8" ht="63" x14ac:dyDescent="0.25">
      <c r="A499" s="96" t="s">
        <v>582</v>
      </c>
      <c r="B499" s="97">
        <v>917</v>
      </c>
      <c r="C499" s="98">
        <v>9</v>
      </c>
      <c r="D499" s="98">
        <v>9</v>
      </c>
      <c r="E499" s="85" t="s">
        <v>583</v>
      </c>
      <c r="F499" s="86" t="s">
        <v>139</v>
      </c>
      <c r="G499" s="79">
        <v>63.2</v>
      </c>
      <c r="H499" s="79">
        <v>69</v>
      </c>
    </row>
    <row r="500" spans="1:8" ht="31.5" x14ac:dyDescent="0.25">
      <c r="A500" s="96" t="s">
        <v>150</v>
      </c>
      <c r="B500" s="97">
        <v>917</v>
      </c>
      <c r="C500" s="98">
        <v>9</v>
      </c>
      <c r="D500" s="98">
        <v>9</v>
      </c>
      <c r="E500" s="85" t="s">
        <v>583</v>
      </c>
      <c r="F500" s="86" t="s">
        <v>151</v>
      </c>
      <c r="G500" s="79">
        <v>63.2</v>
      </c>
      <c r="H500" s="79">
        <v>69</v>
      </c>
    </row>
    <row r="501" spans="1:8" ht="47.25" x14ac:dyDescent="0.25">
      <c r="A501" s="96" t="s">
        <v>584</v>
      </c>
      <c r="B501" s="97">
        <v>917</v>
      </c>
      <c r="C501" s="98">
        <v>9</v>
      </c>
      <c r="D501" s="98">
        <v>9</v>
      </c>
      <c r="E501" s="85" t="s">
        <v>585</v>
      </c>
      <c r="F501" s="86" t="s">
        <v>139</v>
      </c>
      <c r="G501" s="79">
        <v>25</v>
      </c>
      <c r="H501" s="79">
        <v>30</v>
      </c>
    </row>
    <row r="502" spans="1:8" ht="31.5" x14ac:dyDescent="0.25">
      <c r="A502" s="96" t="s">
        <v>156</v>
      </c>
      <c r="B502" s="97">
        <v>917</v>
      </c>
      <c r="C502" s="98">
        <v>9</v>
      </c>
      <c r="D502" s="98">
        <v>9</v>
      </c>
      <c r="E502" s="85" t="s">
        <v>585</v>
      </c>
      <c r="F502" s="86" t="s">
        <v>157</v>
      </c>
      <c r="G502" s="79">
        <v>25</v>
      </c>
      <c r="H502" s="79">
        <v>30</v>
      </c>
    </row>
    <row r="503" spans="1:8" ht="31.5" x14ac:dyDescent="0.25">
      <c r="A503" s="96" t="s">
        <v>586</v>
      </c>
      <c r="B503" s="97">
        <v>917</v>
      </c>
      <c r="C503" s="98">
        <v>9</v>
      </c>
      <c r="D503" s="98">
        <v>9</v>
      </c>
      <c r="E503" s="85" t="s">
        <v>587</v>
      </c>
      <c r="F503" s="86" t="s">
        <v>139</v>
      </c>
      <c r="G503" s="79">
        <v>56</v>
      </c>
      <c r="H503" s="79">
        <v>0</v>
      </c>
    </row>
    <row r="504" spans="1:8" ht="31.5" x14ac:dyDescent="0.25">
      <c r="A504" s="96" t="s">
        <v>156</v>
      </c>
      <c r="B504" s="97">
        <v>917</v>
      </c>
      <c r="C504" s="98">
        <v>9</v>
      </c>
      <c r="D504" s="98">
        <v>9</v>
      </c>
      <c r="E504" s="85" t="s">
        <v>587</v>
      </c>
      <c r="F504" s="86" t="s">
        <v>157</v>
      </c>
      <c r="G504" s="79">
        <v>56</v>
      </c>
      <c r="H504" s="79">
        <v>0</v>
      </c>
    </row>
    <row r="505" spans="1:8" x14ac:dyDescent="0.25">
      <c r="A505" s="96" t="s">
        <v>324</v>
      </c>
      <c r="B505" s="97">
        <v>917</v>
      </c>
      <c r="C505" s="98">
        <v>10</v>
      </c>
      <c r="D505" s="98">
        <v>0</v>
      </c>
      <c r="E505" s="85" t="s">
        <v>139</v>
      </c>
      <c r="F505" s="86" t="s">
        <v>139</v>
      </c>
      <c r="G505" s="79">
        <v>7543.5</v>
      </c>
      <c r="H505" s="79">
        <v>7543.5</v>
      </c>
    </row>
    <row r="506" spans="1:8" x14ac:dyDescent="0.25">
      <c r="A506" s="96" t="s">
        <v>588</v>
      </c>
      <c r="B506" s="97">
        <v>917</v>
      </c>
      <c r="C506" s="98">
        <v>10</v>
      </c>
      <c r="D506" s="98">
        <v>1</v>
      </c>
      <c r="E506" s="85" t="s">
        <v>139</v>
      </c>
      <c r="F506" s="86" t="s">
        <v>139</v>
      </c>
      <c r="G506" s="79">
        <v>6901.5</v>
      </c>
      <c r="H506" s="79">
        <v>6901.5</v>
      </c>
    </row>
    <row r="507" spans="1:8" ht="47.25" x14ac:dyDescent="0.25">
      <c r="A507" s="96" t="s">
        <v>434</v>
      </c>
      <c r="B507" s="97">
        <v>917</v>
      </c>
      <c r="C507" s="98">
        <v>10</v>
      </c>
      <c r="D507" s="98">
        <v>1</v>
      </c>
      <c r="E507" s="85" t="s">
        <v>435</v>
      </c>
      <c r="F507" s="86" t="s">
        <v>139</v>
      </c>
      <c r="G507" s="79">
        <v>6901.5</v>
      </c>
      <c r="H507" s="79">
        <v>6901.5</v>
      </c>
    </row>
    <row r="508" spans="1:8" ht="31.5" customHeight="1" x14ac:dyDescent="0.25">
      <c r="A508" s="96" t="s">
        <v>436</v>
      </c>
      <c r="B508" s="97">
        <v>917</v>
      </c>
      <c r="C508" s="98">
        <v>10</v>
      </c>
      <c r="D508" s="98">
        <v>1</v>
      </c>
      <c r="E508" s="85" t="s">
        <v>437</v>
      </c>
      <c r="F508" s="86" t="s">
        <v>139</v>
      </c>
      <c r="G508" s="79">
        <v>6901.5</v>
      </c>
      <c r="H508" s="79">
        <v>6901.5</v>
      </c>
    </row>
    <row r="509" spans="1:8" ht="31.5" x14ac:dyDescent="0.25">
      <c r="A509" s="96" t="s">
        <v>589</v>
      </c>
      <c r="B509" s="97">
        <v>917</v>
      </c>
      <c r="C509" s="98">
        <v>10</v>
      </c>
      <c r="D509" s="98">
        <v>1</v>
      </c>
      <c r="E509" s="85" t="s">
        <v>590</v>
      </c>
      <c r="F509" s="86" t="s">
        <v>139</v>
      </c>
      <c r="G509" s="79">
        <v>6901.5</v>
      </c>
      <c r="H509" s="79">
        <v>6901.5</v>
      </c>
    </row>
    <row r="510" spans="1:8" ht="105.75" customHeight="1" x14ac:dyDescent="0.25">
      <c r="A510" s="96" t="s">
        <v>591</v>
      </c>
      <c r="B510" s="97">
        <v>917</v>
      </c>
      <c r="C510" s="98">
        <v>10</v>
      </c>
      <c r="D510" s="98">
        <v>1</v>
      </c>
      <c r="E510" s="85" t="s">
        <v>592</v>
      </c>
      <c r="F510" s="86" t="s">
        <v>139</v>
      </c>
      <c r="G510" s="79">
        <v>6901.5</v>
      </c>
      <c r="H510" s="79">
        <v>6901.5</v>
      </c>
    </row>
    <row r="511" spans="1:8" ht="31.5" x14ac:dyDescent="0.25">
      <c r="A511" s="96" t="s">
        <v>150</v>
      </c>
      <c r="B511" s="97">
        <v>917</v>
      </c>
      <c r="C511" s="98">
        <v>10</v>
      </c>
      <c r="D511" s="98">
        <v>1</v>
      </c>
      <c r="E511" s="85" t="s">
        <v>592</v>
      </c>
      <c r="F511" s="86" t="s">
        <v>151</v>
      </c>
      <c r="G511" s="79">
        <v>6901.5</v>
      </c>
      <c r="H511" s="79">
        <v>6901.5</v>
      </c>
    </row>
    <row r="512" spans="1:8" x14ac:dyDescent="0.25">
      <c r="A512" s="96" t="s">
        <v>593</v>
      </c>
      <c r="B512" s="97">
        <v>917</v>
      </c>
      <c r="C512" s="98">
        <v>10</v>
      </c>
      <c r="D512" s="98">
        <v>3</v>
      </c>
      <c r="E512" s="85" t="s">
        <v>139</v>
      </c>
      <c r="F512" s="86" t="s">
        <v>139</v>
      </c>
      <c r="G512" s="79">
        <v>537</v>
      </c>
      <c r="H512" s="79">
        <v>537</v>
      </c>
    </row>
    <row r="513" spans="1:8" ht="63" x14ac:dyDescent="0.25">
      <c r="A513" s="96" t="s">
        <v>536</v>
      </c>
      <c r="B513" s="97">
        <v>917</v>
      </c>
      <c r="C513" s="98">
        <v>10</v>
      </c>
      <c r="D513" s="98">
        <v>3</v>
      </c>
      <c r="E513" s="85" t="s">
        <v>537</v>
      </c>
      <c r="F513" s="86" t="s">
        <v>139</v>
      </c>
      <c r="G513" s="79">
        <v>537</v>
      </c>
      <c r="H513" s="79">
        <v>537</v>
      </c>
    </row>
    <row r="514" spans="1:8" ht="31.5" x14ac:dyDescent="0.25">
      <c r="A514" s="96" t="s">
        <v>594</v>
      </c>
      <c r="B514" s="97">
        <v>917</v>
      </c>
      <c r="C514" s="98">
        <v>10</v>
      </c>
      <c r="D514" s="98">
        <v>3</v>
      </c>
      <c r="E514" s="85" t="s">
        <v>595</v>
      </c>
      <c r="F514" s="86" t="s">
        <v>139</v>
      </c>
      <c r="G514" s="79">
        <v>537</v>
      </c>
      <c r="H514" s="79">
        <v>537</v>
      </c>
    </row>
    <row r="515" spans="1:8" ht="47.25" x14ac:dyDescent="0.25">
      <c r="A515" s="96" t="s">
        <v>596</v>
      </c>
      <c r="B515" s="97">
        <v>917</v>
      </c>
      <c r="C515" s="98">
        <v>10</v>
      </c>
      <c r="D515" s="98">
        <v>3</v>
      </c>
      <c r="E515" s="85" t="s">
        <v>597</v>
      </c>
      <c r="F515" s="86" t="s">
        <v>139</v>
      </c>
      <c r="G515" s="79">
        <v>537</v>
      </c>
      <c r="H515" s="79">
        <v>537</v>
      </c>
    </row>
    <row r="516" spans="1:8" ht="63" x14ac:dyDescent="0.25">
      <c r="A516" s="96" t="s">
        <v>598</v>
      </c>
      <c r="B516" s="97">
        <v>917</v>
      </c>
      <c r="C516" s="98">
        <v>10</v>
      </c>
      <c r="D516" s="98">
        <v>3</v>
      </c>
      <c r="E516" s="85" t="s">
        <v>599</v>
      </c>
      <c r="F516" s="86" t="s">
        <v>139</v>
      </c>
      <c r="G516" s="79">
        <v>25</v>
      </c>
      <c r="H516" s="79">
        <v>25</v>
      </c>
    </row>
    <row r="517" spans="1:8" ht="31.5" x14ac:dyDescent="0.25">
      <c r="A517" s="96" t="s">
        <v>150</v>
      </c>
      <c r="B517" s="97">
        <v>917</v>
      </c>
      <c r="C517" s="98">
        <v>10</v>
      </c>
      <c r="D517" s="98">
        <v>3</v>
      </c>
      <c r="E517" s="85" t="s">
        <v>599</v>
      </c>
      <c r="F517" s="86" t="s">
        <v>151</v>
      </c>
      <c r="G517" s="79">
        <v>25</v>
      </c>
      <c r="H517" s="79">
        <v>25</v>
      </c>
    </row>
    <row r="518" spans="1:8" ht="31.5" x14ac:dyDescent="0.25">
      <c r="A518" s="96" t="s">
        <v>600</v>
      </c>
      <c r="B518" s="97">
        <v>917</v>
      </c>
      <c r="C518" s="98">
        <v>10</v>
      </c>
      <c r="D518" s="98">
        <v>3</v>
      </c>
      <c r="E518" s="85" t="s">
        <v>601</v>
      </c>
      <c r="F518" s="86" t="s">
        <v>139</v>
      </c>
      <c r="G518" s="79">
        <v>512</v>
      </c>
      <c r="H518" s="79">
        <v>512</v>
      </c>
    </row>
    <row r="519" spans="1:8" ht="31.5" x14ac:dyDescent="0.25">
      <c r="A519" s="96" t="s">
        <v>150</v>
      </c>
      <c r="B519" s="97">
        <v>917</v>
      </c>
      <c r="C519" s="98">
        <v>10</v>
      </c>
      <c r="D519" s="98">
        <v>3</v>
      </c>
      <c r="E519" s="85" t="s">
        <v>601</v>
      </c>
      <c r="F519" s="86" t="s">
        <v>151</v>
      </c>
      <c r="G519" s="79">
        <v>512</v>
      </c>
      <c r="H519" s="79">
        <v>512</v>
      </c>
    </row>
    <row r="520" spans="1:8" x14ac:dyDescent="0.25">
      <c r="A520" s="96" t="s">
        <v>602</v>
      </c>
      <c r="B520" s="97">
        <v>917</v>
      </c>
      <c r="C520" s="98">
        <v>10</v>
      </c>
      <c r="D520" s="98">
        <v>6</v>
      </c>
      <c r="E520" s="85" t="s">
        <v>139</v>
      </c>
      <c r="F520" s="86" t="s">
        <v>139</v>
      </c>
      <c r="G520" s="79">
        <v>105</v>
      </c>
      <c r="H520" s="79">
        <v>105</v>
      </c>
    </row>
    <row r="521" spans="1:8" ht="47.25" x14ac:dyDescent="0.25">
      <c r="A521" s="96" t="s">
        <v>206</v>
      </c>
      <c r="B521" s="97">
        <v>917</v>
      </c>
      <c r="C521" s="98">
        <v>10</v>
      </c>
      <c r="D521" s="98">
        <v>6</v>
      </c>
      <c r="E521" s="85" t="s">
        <v>207</v>
      </c>
      <c r="F521" s="86" t="s">
        <v>139</v>
      </c>
      <c r="G521" s="79">
        <v>105</v>
      </c>
      <c r="H521" s="79">
        <v>105</v>
      </c>
    </row>
    <row r="522" spans="1:8" ht="63" x14ac:dyDescent="0.25">
      <c r="A522" s="96" t="s">
        <v>208</v>
      </c>
      <c r="B522" s="97">
        <v>917</v>
      </c>
      <c r="C522" s="98">
        <v>10</v>
      </c>
      <c r="D522" s="98">
        <v>6</v>
      </c>
      <c r="E522" s="85" t="s">
        <v>209</v>
      </c>
      <c r="F522" s="86" t="s">
        <v>139</v>
      </c>
      <c r="G522" s="79">
        <v>5</v>
      </c>
      <c r="H522" s="79">
        <v>5</v>
      </c>
    </row>
    <row r="523" spans="1:8" ht="78" customHeight="1" x14ac:dyDescent="0.25">
      <c r="A523" s="96" t="s">
        <v>603</v>
      </c>
      <c r="B523" s="97">
        <v>917</v>
      </c>
      <c r="C523" s="98">
        <v>10</v>
      </c>
      <c r="D523" s="98">
        <v>6</v>
      </c>
      <c r="E523" s="85" t="s">
        <v>604</v>
      </c>
      <c r="F523" s="86" t="s">
        <v>139</v>
      </c>
      <c r="G523" s="79">
        <v>5</v>
      </c>
      <c r="H523" s="79">
        <v>5</v>
      </c>
    </row>
    <row r="524" spans="1:8" ht="31.5" x14ac:dyDescent="0.25">
      <c r="A524" s="96" t="s">
        <v>605</v>
      </c>
      <c r="B524" s="97">
        <v>917</v>
      </c>
      <c r="C524" s="98">
        <v>10</v>
      </c>
      <c r="D524" s="98">
        <v>6</v>
      </c>
      <c r="E524" s="85" t="s">
        <v>606</v>
      </c>
      <c r="F524" s="86" t="s">
        <v>139</v>
      </c>
      <c r="G524" s="79">
        <v>5</v>
      </c>
      <c r="H524" s="79">
        <v>5</v>
      </c>
    </row>
    <row r="525" spans="1:8" ht="31.5" x14ac:dyDescent="0.25">
      <c r="A525" s="96" t="s">
        <v>156</v>
      </c>
      <c r="B525" s="97">
        <v>917</v>
      </c>
      <c r="C525" s="98">
        <v>10</v>
      </c>
      <c r="D525" s="98">
        <v>6</v>
      </c>
      <c r="E525" s="85" t="s">
        <v>606</v>
      </c>
      <c r="F525" s="86" t="s">
        <v>157</v>
      </c>
      <c r="G525" s="79">
        <v>5</v>
      </c>
      <c r="H525" s="79">
        <v>5</v>
      </c>
    </row>
    <row r="526" spans="1:8" ht="63" x14ac:dyDescent="0.25">
      <c r="A526" s="96" t="s">
        <v>607</v>
      </c>
      <c r="B526" s="97">
        <v>917</v>
      </c>
      <c r="C526" s="98">
        <v>10</v>
      </c>
      <c r="D526" s="98">
        <v>6</v>
      </c>
      <c r="E526" s="85" t="s">
        <v>608</v>
      </c>
      <c r="F526" s="86" t="s">
        <v>139</v>
      </c>
      <c r="G526" s="79">
        <v>100</v>
      </c>
      <c r="H526" s="79">
        <v>100</v>
      </c>
    </row>
    <row r="527" spans="1:8" ht="47.25" x14ac:dyDescent="0.25">
      <c r="A527" s="96" t="s">
        <v>609</v>
      </c>
      <c r="B527" s="97">
        <v>917</v>
      </c>
      <c r="C527" s="98">
        <v>10</v>
      </c>
      <c r="D527" s="98">
        <v>6</v>
      </c>
      <c r="E527" s="85" t="s">
        <v>610</v>
      </c>
      <c r="F527" s="86" t="s">
        <v>139</v>
      </c>
      <c r="G527" s="79">
        <v>100</v>
      </c>
      <c r="H527" s="79">
        <v>100</v>
      </c>
    </row>
    <row r="528" spans="1:8" ht="31.5" x14ac:dyDescent="0.25">
      <c r="A528" s="96" t="s">
        <v>611</v>
      </c>
      <c r="B528" s="97">
        <v>917</v>
      </c>
      <c r="C528" s="98">
        <v>10</v>
      </c>
      <c r="D528" s="98">
        <v>6</v>
      </c>
      <c r="E528" s="85" t="s">
        <v>612</v>
      </c>
      <c r="F528" s="86" t="s">
        <v>139</v>
      </c>
      <c r="G528" s="79">
        <v>5</v>
      </c>
      <c r="H528" s="79">
        <v>5</v>
      </c>
    </row>
    <row r="529" spans="1:8" ht="31.5" x14ac:dyDescent="0.25">
      <c r="A529" s="96" t="s">
        <v>156</v>
      </c>
      <c r="B529" s="97">
        <v>917</v>
      </c>
      <c r="C529" s="98">
        <v>10</v>
      </c>
      <c r="D529" s="98">
        <v>6</v>
      </c>
      <c r="E529" s="85" t="s">
        <v>612</v>
      </c>
      <c r="F529" s="86" t="s">
        <v>157</v>
      </c>
      <c r="G529" s="79">
        <v>5</v>
      </c>
      <c r="H529" s="79">
        <v>5</v>
      </c>
    </row>
    <row r="530" spans="1:8" ht="31.5" customHeight="1" x14ac:dyDescent="0.25">
      <c r="A530" s="96" t="s">
        <v>613</v>
      </c>
      <c r="B530" s="97">
        <v>917</v>
      </c>
      <c r="C530" s="98">
        <v>10</v>
      </c>
      <c r="D530" s="98">
        <v>6</v>
      </c>
      <c r="E530" s="85" t="s">
        <v>614</v>
      </c>
      <c r="F530" s="86" t="s">
        <v>139</v>
      </c>
      <c r="G530" s="79">
        <v>13</v>
      </c>
      <c r="H530" s="79">
        <v>13</v>
      </c>
    </row>
    <row r="531" spans="1:8" ht="31.5" x14ac:dyDescent="0.25">
      <c r="A531" s="96" t="s">
        <v>156</v>
      </c>
      <c r="B531" s="97">
        <v>917</v>
      </c>
      <c r="C531" s="98">
        <v>10</v>
      </c>
      <c r="D531" s="98">
        <v>6</v>
      </c>
      <c r="E531" s="85" t="s">
        <v>614</v>
      </c>
      <c r="F531" s="86" t="s">
        <v>157</v>
      </c>
      <c r="G531" s="79">
        <v>13</v>
      </c>
      <c r="H531" s="79">
        <v>13</v>
      </c>
    </row>
    <row r="532" spans="1:8" ht="31.5" x14ac:dyDescent="0.25">
      <c r="A532" s="96" t="s">
        <v>615</v>
      </c>
      <c r="B532" s="97">
        <v>917</v>
      </c>
      <c r="C532" s="98">
        <v>10</v>
      </c>
      <c r="D532" s="98">
        <v>6</v>
      </c>
      <c r="E532" s="85" t="s">
        <v>616</v>
      </c>
      <c r="F532" s="86" t="s">
        <v>139</v>
      </c>
      <c r="G532" s="79">
        <v>30</v>
      </c>
      <c r="H532" s="79">
        <v>30</v>
      </c>
    </row>
    <row r="533" spans="1:8" ht="31.5" x14ac:dyDescent="0.25">
      <c r="A533" s="96" t="s">
        <v>156</v>
      </c>
      <c r="B533" s="97">
        <v>917</v>
      </c>
      <c r="C533" s="98">
        <v>10</v>
      </c>
      <c r="D533" s="98">
        <v>6</v>
      </c>
      <c r="E533" s="85" t="s">
        <v>616</v>
      </c>
      <c r="F533" s="86" t="s">
        <v>157</v>
      </c>
      <c r="G533" s="79">
        <v>30</v>
      </c>
      <c r="H533" s="79">
        <v>30</v>
      </c>
    </row>
    <row r="534" spans="1:8" ht="31.5" x14ac:dyDescent="0.25">
      <c r="A534" s="96" t="s">
        <v>617</v>
      </c>
      <c r="B534" s="97">
        <v>917</v>
      </c>
      <c r="C534" s="98">
        <v>10</v>
      </c>
      <c r="D534" s="98">
        <v>6</v>
      </c>
      <c r="E534" s="85" t="s">
        <v>618</v>
      </c>
      <c r="F534" s="86" t="s">
        <v>139</v>
      </c>
      <c r="G534" s="79">
        <v>39</v>
      </c>
      <c r="H534" s="79">
        <v>39</v>
      </c>
    </row>
    <row r="535" spans="1:8" ht="31.5" x14ac:dyDescent="0.25">
      <c r="A535" s="96" t="s">
        <v>156</v>
      </c>
      <c r="B535" s="97">
        <v>917</v>
      </c>
      <c r="C535" s="98">
        <v>10</v>
      </c>
      <c r="D535" s="98">
        <v>6</v>
      </c>
      <c r="E535" s="85" t="s">
        <v>618</v>
      </c>
      <c r="F535" s="86" t="s">
        <v>157</v>
      </c>
      <c r="G535" s="79">
        <v>39</v>
      </c>
      <c r="H535" s="79">
        <v>39</v>
      </c>
    </row>
    <row r="536" spans="1:8" ht="31.5" x14ac:dyDescent="0.25">
      <c r="A536" s="96" t="s">
        <v>619</v>
      </c>
      <c r="B536" s="97">
        <v>917</v>
      </c>
      <c r="C536" s="98">
        <v>10</v>
      </c>
      <c r="D536" s="98">
        <v>6</v>
      </c>
      <c r="E536" s="85" t="s">
        <v>620</v>
      </c>
      <c r="F536" s="86" t="s">
        <v>139</v>
      </c>
      <c r="G536" s="79">
        <v>2</v>
      </c>
      <c r="H536" s="79">
        <v>2</v>
      </c>
    </row>
    <row r="537" spans="1:8" ht="31.5" x14ac:dyDescent="0.25">
      <c r="A537" s="96" t="s">
        <v>156</v>
      </c>
      <c r="B537" s="97">
        <v>917</v>
      </c>
      <c r="C537" s="98">
        <v>10</v>
      </c>
      <c r="D537" s="98">
        <v>6</v>
      </c>
      <c r="E537" s="85" t="s">
        <v>620</v>
      </c>
      <c r="F537" s="86" t="s">
        <v>157</v>
      </c>
      <c r="G537" s="79">
        <v>2</v>
      </c>
      <c r="H537" s="79">
        <v>2</v>
      </c>
    </row>
    <row r="538" spans="1:8" ht="31.5" x14ac:dyDescent="0.25">
      <c r="A538" s="96" t="s">
        <v>621</v>
      </c>
      <c r="B538" s="97">
        <v>917</v>
      </c>
      <c r="C538" s="98">
        <v>10</v>
      </c>
      <c r="D538" s="98">
        <v>6</v>
      </c>
      <c r="E538" s="85" t="s">
        <v>622</v>
      </c>
      <c r="F538" s="86" t="s">
        <v>139</v>
      </c>
      <c r="G538" s="79">
        <v>11</v>
      </c>
      <c r="H538" s="79">
        <v>11</v>
      </c>
    </row>
    <row r="539" spans="1:8" ht="31.5" x14ac:dyDescent="0.25">
      <c r="A539" s="96" t="s">
        <v>156</v>
      </c>
      <c r="B539" s="97">
        <v>917</v>
      </c>
      <c r="C539" s="98">
        <v>10</v>
      </c>
      <c r="D539" s="98">
        <v>6</v>
      </c>
      <c r="E539" s="85" t="s">
        <v>622</v>
      </c>
      <c r="F539" s="86" t="s">
        <v>157</v>
      </c>
      <c r="G539" s="79">
        <v>11</v>
      </c>
      <c r="H539" s="79">
        <v>11</v>
      </c>
    </row>
    <row r="540" spans="1:8" x14ac:dyDescent="0.25">
      <c r="A540" s="96" t="s">
        <v>623</v>
      </c>
      <c r="B540" s="97">
        <v>917</v>
      </c>
      <c r="C540" s="98">
        <v>11</v>
      </c>
      <c r="D540" s="98">
        <v>0</v>
      </c>
      <c r="E540" s="85" t="s">
        <v>139</v>
      </c>
      <c r="F540" s="86" t="s">
        <v>139</v>
      </c>
      <c r="G540" s="79">
        <v>500</v>
      </c>
      <c r="H540" s="79">
        <v>500</v>
      </c>
    </row>
    <row r="541" spans="1:8" x14ac:dyDescent="0.25">
      <c r="A541" s="96" t="s">
        <v>624</v>
      </c>
      <c r="B541" s="97">
        <v>917</v>
      </c>
      <c r="C541" s="98">
        <v>11</v>
      </c>
      <c r="D541" s="98">
        <v>1</v>
      </c>
      <c r="E541" s="85" t="s">
        <v>139</v>
      </c>
      <c r="F541" s="86" t="s">
        <v>139</v>
      </c>
      <c r="G541" s="79">
        <v>500</v>
      </c>
      <c r="H541" s="79">
        <v>500</v>
      </c>
    </row>
    <row r="542" spans="1:8" ht="63" x14ac:dyDescent="0.25">
      <c r="A542" s="96" t="s">
        <v>536</v>
      </c>
      <c r="B542" s="97">
        <v>917</v>
      </c>
      <c r="C542" s="98">
        <v>11</v>
      </c>
      <c r="D542" s="98">
        <v>1</v>
      </c>
      <c r="E542" s="85" t="s">
        <v>537</v>
      </c>
      <c r="F542" s="86" t="s">
        <v>139</v>
      </c>
      <c r="G542" s="79">
        <v>500</v>
      </c>
      <c r="H542" s="79">
        <v>500</v>
      </c>
    </row>
    <row r="543" spans="1:8" ht="47.25" x14ac:dyDescent="0.25">
      <c r="A543" s="96" t="s">
        <v>625</v>
      </c>
      <c r="B543" s="97">
        <v>917</v>
      </c>
      <c r="C543" s="98">
        <v>11</v>
      </c>
      <c r="D543" s="98">
        <v>1</v>
      </c>
      <c r="E543" s="85" t="s">
        <v>626</v>
      </c>
      <c r="F543" s="86" t="s">
        <v>139</v>
      </c>
      <c r="G543" s="79">
        <v>500</v>
      </c>
      <c r="H543" s="79">
        <v>500</v>
      </c>
    </row>
    <row r="544" spans="1:8" ht="47.25" x14ac:dyDescent="0.25">
      <c r="A544" s="96" t="s">
        <v>627</v>
      </c>
      <c r="B544" s="97">
        <v>917</v>
      </c>
      <c r="C544" s="98">
        <v>11</v>
      </c>
      <c r="D544" s="98">
        <v>1</v>
      </c>
      <c r="E544" s="85" t="s">
        <v>628</v>
      </c>
      <c r="F544" s="86" t="s">
        <v>139</v>
      </c>
      <c r="G544" s="79">
        <v>410</v>
      </c>
      <c r="H544" s="79">
        <v>410</v>
      </c>
    </row>
    <row r="545" spans="1:8" ht="31.5" x14ac:dyDescent="0.25">
      <c r="A545" s="96" t="s">
        <v>629</v>
      </c>
      <c r="B545" s="97">
        <v>917</v>
      </c>
      <c r="C545" s="98">
        <v>11</v>
      </c>
      <c r="D545" s="98">
        <v>1</v>
      </c>
      <c r="E545" s="85" t="s">
        <v>630</v>
      </c>
      <c r="F545" s="86" t="s">
        <v>139</v>
      </c>
      <c r="G545" s="79">
        <v>283</v>
      </c>
      <c r="H545" s="79">
        <v>283</v>
      </c>
    </row>
    <row r="546" spans="1:8" ht="31.5" x14ac:dyDescent="0.25">
      <c r="A546" s="96" t="s">
        <v>156</v>
      </c>
      <c r="B546" s="97">
        <v>917</v>
      </c>
      <c r="C546" s="98">
        <v>11</v>
      </c>
      <c r="D546" s="98">
        <v>1</v>
      </c>
      <c r="E546" s="85" t="s">
        <v>630</v>
      </c>
      <c r="F546" s="86" t="s">
        <v>157</v>
      </c>
      <c r="G546" s="79">
        <v>283</v>
      </c>
      <c r="H546" s="79">
        <v>283</v>
      </c>
    </row>
    <row r="547" spans="1:8" ht="47.25" x14ac:dyDescent="0.25">
      <c r="A547" s="96" t="s">
        <v>631</v>
      </c>
      <c r="B547" s="97">
        <v>917</v>
      </c>
      <c r="C547" s="98">
        <v>11</v>
      </c>
      <c r="D547" s="98">
        <v>1</v>
      </c>
      <c r="E547" s="85" t="s">
        <v>632</v>
      </c>
      <c r="F547" s="86" t="s">
        <v>139</v>
      </c>
      <c r="G547" s="79">
        <v>6</v>
      </c>
      <c r="H547" s="79">
        <v>6</v>
      </c>
    </row>
    <row r="548" spans="1:8" ht="31.5" x14ac:dyDescent="0.25">
      <c r="A548" s="96" t="s">
        <v>156</v>
      </c>
      <c r="B548" s="97">
        <v>917</v>
      </c>
      <c r="C548" s="98">
        <v>11</v>
      </c>
      <c r="D548" s="98">
        <v>1</v>
      </c>
      <c r="E548" s="85" t="s">
        <v>632</v>
      </c>
      <c r="F548" s="86" t="s">
        <v>157</v>
      </c>
      <c r="G548" s="79">
        <v>6</v>
      </c>
      <c r="H548" s="79">
        <v>6</v>
      </c>
    </row>
    <row r="549" spans="1:8" ht="63" x14ac:dyDescent="0.25">
      <c r="A549" s="96" t="s">
        <v>633</v>
      </c>
      <c r="B549" s="97">
        <v>917</v>
      </c>
      <c r="C549" s="98">
        <v>11</v>
      </c>
      <c r="D549" s="98">
        <v>1</v>
      </c>
      <c r="E549" s="85" t="s">
        <v>634</v>
      </c>
      <c r="F549" s="86" t="s">
        <v>139</v>
      </c>
      <c r="G549" s="79">
        <v>121</v>
      </c>
      <c r="H549" s="79">
        <v>121</v>
      </c>
    </row>
    <row r="550" spans="1:8" ht="31.5" x14ac:dyDescent="0.25">
      <c r="A550" s="96" t="s">
        <v>156</v>
      </c>
      <c r="B550" s="97">
        <v>917</v>
      </c>
      <c r="C550" s="98">
        <v>11</v>
      </c>
      <c r="D550" s="98">
        <v>1</v>
      </c>
      <c r="E550" s="85" t="s">
        <v>634</v>
      </c>
      <c r="F550" s="86" t="s">
        <v>157</v>
      </c>
      <c r="G550" s="79">
        <v>121</v>
      </c>
      <c r="H550" s="79">
        <v>121</v>
      </c>
    </row>
    <row r="551" spans="1:8" ht="30" customHeight="1" x14ac:dyDescent="0.25">
      <c r="A551" s="96" t="s">
        <v>637</v>
      </c>
      <c r="B551" s="97">
        <v>917</v>
      </c>
      <c r="C551" s="98">
        <v>11</v>
      </c>
      <c r="D551" s="98">
        <v>1</v>
      </c>
      <c r="E551" s="85" t="s">
        <v>638</v>
      </c>
      <c r="F551" s="86" t="s">
        <v>139</v>
      </c>
      <c r="G551" s="79">
        <v>90</v>
      </c>
      <c r="H551" s="79">
        <v>90</v>
      </c>
    </row>
    <row r="552" spans="1:8" ht="47.25" x14ac:dyDescent="0.25">
      <c r="A552" s="96" t="s">
        <v>639</v>
      </c>
      <c r="B552" s="97">
        <v>917</v>
      </c>
      <c r="C552" s="98">
        <v>11</v>
      </c>
      <c r="D552" s="98">
        <v>1</v>
      </c>
      <c r="E552" s="85" t="s">
        <v>640</v>
      </c>
      <c r="F552" s="86" t="s">
        <v>139</v>
      </c>
      <c r="G552" s="79">
        <v>75</v>
      </c>
      <c r="H552" s="79">
        <v>75</v>
      </c>
    </row>
    <row r="553" spans="1:8" ht="31.5" x14ac:dyDescent="0.25">
      <c r="A553" s="96" t="s">
        <v>156</v>
      </c>
      <c r="B553" s="97">
        <v>917</v>
      </c>
      <c r="C553" s="98">
        <v>11</v>
      </c>
      <c r="D553" s="98">
        <v>1</v>
      </c>
      <c r="E553" s="85" t="s">
        <v>640</v>
      </c>
      <c r="F553" s="86" t="s">
        <v>157</v>
      </c>
      <c r="G553" s="79">
        <v>75</v>
      </c>
      <c r="H553" s="79">
        <v>75</v>
      </c>
    </row>
    <row r="554" spans="1:8" ht="63" x14ac:dyDescent="0.25">
      <c r="A554" s="96" t="s">
        <v>641</v>
      </c>
      <c r="B554" s="97">
        <v>917</v>
      </c>
      <c r="C554" s="98">
        <v>11</v>
      </c>
      <c r="D554" s="98">
        <v>1</v>
      </c>
      <c r="E554" s="85" t="s">
        <v>642</v>
      </c>
      <c r="F554" s="86" t="s">
        <v>139</v>
      </c>
      <c r="G554" s="79">
        <v>15</v>
      </c>
      <c r="H554" s="79">
        <v>15</v>
      </c>
    </row>
    <row r="555" spans="1:8" ht="31.5" x14ac:dyDescent="0.25">
      <c r="A555" s="96" t="s">
        <v>156</v>
      </c>
      <c r="B555" s="97">
        <v>917</v>
      </c>
      <c r="C555" s="98">
        <v>11</v>
      </c>
      <c r="D555" s="98">
        <v>1</v>
      </c>
      <c r="E555" s="85" t="s">
        <v>642</v>
      </c>
      <c r="F555" s="86" t="s">
        <v>157</v>
      </c>
      <c r="G555" s="79">
        <v>15</v>
      </c>
      <c r="H555" s="79">
        <v>15</v>
      </c>
    </row>
    <row r="556" spans="1:8" s="75" customFormat="1" ht="47.25" x14ac:dyDescent="0.25">
      <c r="A556" s="99" t="s">
        <v>643</v>
      </c>
      <c r="B556" s="100">
        <v>918</v>
      </c>
      <c r="C556" s="101">
        <v>0</v>
      </c>
      <c r="D556" s="101">
        <v>0</v>
      </c>
      <c r="E556" s="89" t="s">
        <v>139</v>
      </c>
      <c r="F556" s="90" t="s">
        <v>139</v>
      </c>
      <c r="G556" s="77">
        <v>43282.8</v>
      </c>
      <c r="H556" s="77">
        <v>43197.2</v>
      </c>
    </row>
    <row r="557" spans="1:8" ht="31.5" x14ac:dyDescent="0.25">
      <c r="A557" s="96" t="s">
        <v>644</v>
      </c>
      <c r="B557" s="97">
        <v>918</v>
      </c>
      <c r="C557" s="98">
        <v>3</v>
      </c>
      <c r="D557" s="98">
        <v>0</v>
      </c>
      <c r="E557" s="85" t="s">
        <v>139</v>
      </c>
      <c r="F557" s="86" t="s">
        <v>139</v>
      </c>
      <c r="G557" s="79">
        <v>5172.7</v>
      </c>
      <c r="H557" s="79">
        <v>5100.1000000000004</v>
      </c>
    </row>
    <row r="558" spans="1:8" ht="30" customHeight="1" x14ac:dyDescent="0.25">
      <c r="A558" s="96" t="s">
        <v>645</v>
      </c>
      <c r="B558" s="97">
        <v>918</v>
      </c>
      <c r="C558" s="98">
        <v>3</v>
      </c>
      <c r="D558" s="98">
        <v>14</v>
      </c>
      <c r="E558" s="85" t="s">
        <v>139</v>
      </c>
      <c r="F558" s="86" t="s">
        <v>139</v>
      </c>
      <c r="G558" s="79">
        <v>5172.7</v>
      </c>
      <c r="H558" s="79">
        <v>5100.1000000000004</v>
      </c>
    </row>
    <row r="559" spans="1:8" ht="47.25" x14ac:dyDescent="0.25">
      <c r="A559" s="96" t="s">
        <v>316</v>
      </c>
      <c r="B559" s="97">
        <v>918</v>
      </c>
      <c r="C559" s="98">
        <v>3</v>
      </c>
      <c r="D559" s="98">
        <v>14</v>
      </c>
      <c r="E559" s="85" t="s">
        <v>317</v>
      </c>
      <c r="F559" s="86" t="s">
        <v>139</v>
      </c>
      <c r="G559" s="79">
        <v>5172.7</v>
      </c>
      <c r="H559" s="79">
        <v>5100.1000000000004</v>
      </c>
    </row>
    <row r="560" spans="1:8" ht="31.5" x14ac:dyDescent="0.25">
      <c r="A560" s="96" t="s">
        <v>503</v>
      </c>
      <c r="B560" s="97">
        <v>918</v>
      </c>
      <c r="C560" s="98">
        <v>3</v>
      </c>
      <c r="D560" s="98">
        <v>14</v>
      </c>
      <c r="E560" s="85" t="s">
        <v>504</v>
      </c>
      <c r="F560" s="86" t="s">
        <v>139</v>
      </c>
      <c r="G560" s="79">
        <v>5172.7</v>
      </c>
      <c r="H560" s="79">
        <v>5100.1000000000004</v>
      </c>
    </row>
    <row r="561" spans="1:8" ht="63" x14ac:dyDescent="0.25">
      <c r="A561" s="96" t="s">
        <v>646</v>
      </c>
      <c r="B561" s="97">
        <v>918</v>
      </c>
      <c r="C561" s="98">
        <v>3</v>
      </c>
      <c r="D561" s="98">
        <v>14</v>
      </c>
      <c r="E561" s="85" t="s">
        <v>647</v>
      </c>
      <c r="F561" s="86" t="s">
        <v>139</v>
      </c>
      <c r="G561" s="79">
        <v>5172.7</v>
      </c>
      <c r="H561" s="79">
        <v>5100.1000000000004</v>
      </c>
    </row>
    <row r="562" spans="1:8" ht="31.5" x14ac:dyDescent="0.25">
      <c r="A562" s="96" t="s">
        <v>152</v>
      </c>
      <c r="B562" s="97">
        <v>918</v>
      </c>
      <c r="C562" s="98">
        <v>3</v>
      </c>
      <c r="D562" s="98">
        <v>14</v>
      </c>
      <c r="E562" s="85" t="s">
        <v>648</v>
      </c>
      <c r="F562" s="86" t="s">
        <v>139</v>
      </c>
      <c r="G562" s="79">
        <v>3565.6</v>
      </c>
      <c r="H562" s="79">
        <v>3753.3</v>
      </c>
    </row>
    <row r="563" spans="1:8" ht="78.75" x14ac:dyDescent="0.25">
      <c r="A563" s="96" t="s">
        <v>154</v>
      </c>
      <c r="B563" s="97">
        <v>918</v>
      </c>
      <c r="C563" s="98">
        <v>3</v>
      </c>
      <c r="D563" s="98">
        <v>14</v>
      </c>
      <c r="E563" s="85" t="s">
        <v>648</v>
      </c>
      <c r="F563" s="86" t="s">
        <v>155</v>
      </c>
      <c r="G563" s="79">
        <v>2987.7</v>
      </c>
      <c r="H563" s="79">
        <v>3222.4</v>
      </c>
    </row>
    <row r="564" spans="1:8" ht="31.5" x14ac:dyDescent="0.25">
      <c r="A564" s="96" t="s">
        <v>156</v>
      </c>
      <c r="B564" s="97">
        <v>918</v>
      </c>
      <c r="C564" s="98">
        <v>3</v>
      </c>
      <c r="D564" s="98">
        <v>14</v>
      </c>
      <c r="E564" s="85" t="s">
        <v>648</v>
      </c>
      <c r="F564" s="86" t="s">
        <v>157</v>
      </c>
      <c r="G564" s="79">
        <v>577.9</v>
      </c>
      <c r="H564" s="79">
        <v>530.9</v>
      </c>
    </row>
    <row r="565" spans="1:8" ht="171.75" customHeight="1" x14ac:dyDescent="0.25">
      <c r="A565" s="96" t="s">
        <v>158</v>
      </c>
      <c r="B565" s="97">
        <v>918</v>
      </c>
      <c r="C565" s="98">
        <v>3</v>
      </c>
      <c r="D565" s="98">
        <v>14</v>
      </c>
      <c r="E565" s="85" t="s">
        <v>649</v>
      </c>
      <c r="F565" s="86" t="s">
        <v>139</v>
      </c>
      <c r="G565" s="79">
        <v>1607.1</v>
      </c>
      <c r="H565" s="79">
        <v>1346.8</v>
      </c>
    </row>
    <row r="566" spans="1:8" ht="78.75" x14ac:dyDescent="0.25">
      <c r="A566" s="96" t="s">
        <v>154</v>
      </c>
      <c r="B566" s="97">
        <v>918</v>
      </c>
      <c r="C566" s="98">
        <v>3</v>
      </c>
      <c r="D566" s="98">
        <v>14</v>
      </c>
      <c r="E566" s="85" t="s">
        <v>649</v>
      </c>
      <c r="F566" s="86" t="s">
        <v>155</v>
      </c>
      <c r="G566" s="79">
        <v>1607.1</v>
      </c>
      <c r="H566" s="79">
        <v>1346.8</v>
      </c>
    </row>
    <row r="567" spans="1:8" x14ac:dyDescent="0.25">
      <c r="A567" s="96" t="s">
        <v>406</v>
      </c>
      <c r="B567" s="97">
        <v>918</v>
      </c>
      <c r="C567" s="98">
        <v>4</v>
      </c>
      <c r="D567" s="98">
        <v>0</v>
      </c>
      <c r="E567" s="85" t="s">
        <v>139</v>
      </c>
      <c r="F567" s="86" t="s">
        <v>139</v>
      </c>
      <c r="G567" s="79">
        <v>385.5</v>
      </c>
      <c r="H567" s="79">
        <v>410.7</v>
      </c>
    </row>
    <row r="568" spans="1:8" x14ac:dyDescent="0.25">
      <c r="A568" s="96" t="s">
        <v>650</v>
      </c>
      <c r="B568" s="97">
        <v>918</v>
      </c>
      <c r="C568" s="98">
        <v>4</v>
      </c>
      <c r="D568" s="98">
        <v>9</v>
      </c>
      <c r="E568" s="85" t="s">
        <v>139</v>
      </c>
      <c r="F568" s="86" t="s">
        <v>139</v>
      </c>
      <c r="G568" s="79">
        <v>385.5</v>
      </c>
      <c r="H568" s="79">
        <v>410.7</v>
      </c>
    </row>
    <row r="569" spans="1:8" ht="47.25" x14ac:dyDescent="0.25">
      <c r="A569" s="96" t="s">
        <v>316</v>
      </c>
      <c r="B569" s="97">
        <v>918</v>
      </c>
      <c r="C569" s="98">
        <v>4</v>
      </c>
      <c r="D569" s="98">
        <v>9</v>
      </c>
      <c r="E569" s="85" t="s">
        <v>317</v>
      </c>
      <c r="F569" s="86" t="s">
        <v>139</v>
      </c>
      <c r="G569" s="79">
        <v>385.5</v>
      </c>
      <c r="H569" s="79">
        <v>410.7</v>
      </c>
    </row>
    <row r="570" spans="1:8" ht="47.25" x14ac:dyDescent="0.25">
      <c r="A570" s="96" t="s">
        <v>318</v>
      </c>
      <c r="B570" s="97">
        <v>918</v>
      </c>
      <c r="C570" s="98">
        <v>4</v>
      </c>
      <c r="D570" s="98">
        <v>9</v>
      </c>
      <c r="E570" s="85" t="s">
        <v>319</v>
      </c>
      <c r="F570" s="86" t="s">
        <v>139</v>
      </c>
      <c r="G570" s="79">
        <v>385.5</v>
      </c>
      <c r="H570" s="79">
        <v>410.7</v>
      </c>
    </row>
    <row r="571" spans="1:8" ht="47.25" x14ac:dyDescent="0.25">
      <c r="A571" s="96" t="s">
        <v>320</v>
      </c>
      <c r="B571" s="97">
        <v>918</v>
      </c>
      <c r="C571" s="98">
        <v>4</v>
      </c>
      <c r="D571" s="98">
        <v>9</v>
      </c>
      <c r="E571" s="85" t="s">
        <v>321</v>
      </c>
      <c r="F571" s="86" t="s">
        <v>139</v>
      </c>
      <c r="G571" s="79">
        <v>385.5</v>
      </c>
      <c r="H571" s="79">
        <v>410.7</v>
      </c>
    </row>
    <row r="572" spans="1:8" x14ac:dyDescent="0.25">
      <c r="A572" s="96" t="s">
        <v>651</v>
      </c>
      <c r="B572" s="97">
        <v>918</v>
      </c>
      <c r="C572" s="98">
        <v>4</v>
      </c>
      <c r="D572" s="98">
        <v>9</v>
      </c>
      <c r="E572" s="85" t="s">
        <v>652</v>
      </c>
      <c r="F572" s="86" t="s">
        <v>139</v>
      </c>
      <c r="G572" s="79">
        <v>385.5</v>
      </c>
      <c r="H572" s="79">
        <v>410.7</v>
      </c>
    </row>
    <row r="573" spans="1:8" ht="31.5" x14ac:dyDescent="0.25">
      <c r="A573" s="96" t="s">
        <v>156</v>
      </c>
      <c r="B573" s="97">
        <v>918</v>
      </c>
      <c r="C573" s="98">
        <v>4</v>
      </c>
      <c r="D573" s="98">
        <v>9</v>
      </c>
      <c r="E573" s="85" t="s">
        <v>652</v>
      </c>
      <c r="F573" s="86" t="s">
        <v>157</v>
      </c>
      <c r="G573" s="79">
        <v>385.5</v>
      </c>
      <c r="H573" s="79">
        <v>410.7</v>
      </c>
    </row>
    <row r="574" spans="1:8" x14ac:dyDescent="0.25">
      <c r="A574" s="96" t="s">
        <v>410</v>
      </c>
      <c r="B574" s="97">
        <v>918</v>
      </c>
      <c r="C574" s="98">
        <v>5</v>
      </c>
      <c r="D574" s="98">
        <v>0</v>
      </c>
      <c r="E574" s="85" t="s">
        <v>139</v>
      </c>
      <c r="F574" s="86" t="s">
        <v>139</v>
      </c>
      <c r="G574" s="79">
        <v>8000</v>
      </c>
      <c r="H574" s="79">
        <v>7971</v>
      </c>
    </row>
    <row r="575" spans="1:8" ht="31.5" x14ac:dyDescent="0.25">
      <c r="A575" s="96" t="s">
        <v>659</v>
      </c>
      <c r="B575" s="97">
        <v>918</v>
      </c>
      <c r="C575" s="98">
        <v>5</v>
      </c>
      <c r="D575" s="98">
        <v>5</v>
      </c>
      <c r="E575" s="85" t="s">
        <v>139</v>
      </c>
      <c r="F575" s="86" t="s">
        <v>139</v>
      </c>
      <c r="G575" s="79">
        <v>8000</v>
      </c>
      <c r="H575" s="79">
        <v>7971</v>
      </c>
    </row>
    <row r="576" spans="1:8" ht="63" x14ac:dyDescent="0.25">
      <c r="A576" s="96" t="s">
        <v>198</v>
      </c>
      <c r="B576" s="97">
        <v>918</v>
      </c>
      <c r="C576" s="98">
        <v>5</v>
      </c>
      <c r="D576" s="98">
        <v>5</v>
      </c>
      <c r="E576" s="85" t="s">
        <v>199</v>
      </c>
      <c r="F576" s="86" t="s">
        <v>139</v>
      </c>
      <c r="G576" s="79">
        <v>8000</v>
      </c>
      <c r="H576" s="79">
        <v>7971</v>
      </c>
    </row>
    <row r="577" spans="1:8" ht="63" x14ac:dyDescent="0.25">
      <c r="A577" s="96" t="s">
        <v>660</v>
      </c>
      <c r="B577" s="97">
        <v>918</v>
      </c>
      <c r="C577" s="98">
        <v>5</v>
      </c>
      <c r="D577" s="98">
        <v>5</v>
      </c>
      <c r="E577" s="85" t="s">
        <v>661</v>
      </c>
      <c r="F577" s="86" t="s">
        <v>139</v>
      </c>
      <c r="G577" s="79">
        <v>8000</v>
      </c>
      <c r="H577" s="79">
        <v>7971</v>
      </c>
    </row>
    <row r="578" spans="1:8" ht="47.25" x14ac:dyDescent="0.25">
      <c r="A578" s="96" t="s">
        <v>662</v>
      </c>
      <c r="B578" s="97">
        <v>918</v>
      </c>
      <c r="C578" s="98">
        <v>5</v>
      </c>
      <c r="D578" s="98">
        <v>5</v>
      </c>
      <c r="E578" s="85" t="s">
        <v>663</v>
      </c>
      <c r="F578" s="86" t="s">
        <v>139</v>
      </c>
      <c r="G578" s="79">
        <v>6815.6</v>
      </c>
      <c r="H578" s="79">
        <v>6786.6</v>
      </c>
    </row>
    <row r="579" spans="1:8" ht="31.5" x14ac:dyDescent="0.25">
      <c r="A579" s="96" t="s">
        <v>309</v>
      </c>
      <c r="B579" s="97">
        <v>918</v>
      </c>
      <c r="C579" s="98">
        <v>5</v>
      </c>
      <c r="D579" s="98">
        <v>5</v>
      </c>
      <c r="E579" s="85" t="s">
        <v>664</v>
      </c>
      <c r="F579" s="86" t="s">
        <v>139</v>
      </c>
      <c r="G579" s="79">
        <v>4520.3999999999996</v>
      </c>
      <c r="H579" s="79">
        <v>4863.3</v>
      </c>
    </row>
    <row r="580" spans="1:8" ht="78.75" x14ac:dyDescent="0.25">
      <c r="A580" s="96" t="s">
        <v>154</v>
      </c>
      <c r="B580" s="97">
        <v>918</v>
      </c>
      <c r="C580" s="98">
        <v>5</v>
      </c>
      <c r="D580" s="98">
        <v>5</v>
      </c>
      <c r="E580" s="85" t="s">
        <v>664</v>
      </c>
      <c r="F580" s="86" t="s">
        <v>155</v>
      </c>
      <c r="G580" s="79">
        <v>4428.8</v>
      </c>
      <c r="H580" s="79">
        <v>4766.2</v>
      </c>
    </row>
    <row r="581" spans="1:8" ht="31.5" x14ac:dyDescent="0.25">
      <c r="A581" s="96" t="s">
        <v>156</v>
      </c>
      <c r="B581" s="97">
        <v>918</v>
      </c>
      <c r="C581" s="98">
        <v>5</v>
      </c>
      <c r="D581" s="98">
        <v>5</v>
      </c>
      <c r="E581" s="85" t="s">
        <v>664</v>
      </c>
      <c r="F581" s="86" t="s">
        <v>157</v>
      </c>
      <c r="G581" s="79">
        <v>91.6</v>
      </c>
      <c r="H581" s="79">
        <v>97.1</v>
      </c>
    </row>
    <row r="582" spans="1:8" ht="171.75" customHeight="1" x14ac:dyDescent="0.25">
      <c r="A582" s="96" t="s">
        <v>158</v>
      </c>
      <c r="B582" s="97">
        <v>918</v>
      </c>
      <c r="C582" s="98">
        <v>5</v>
      </c>
      <c r="D582" s="98">
        <v>5</v>
      </c>
      <c r="E582" s="85" t="s">
        <v>665</v>
      </c>
      <c r="F582" s="86" t="s">
        <v>139</v>
      </c>
      <c r="G582" s="79">
        <v>2295.1999999999998</v>
      </c>
      <c r="H582" s="79">
        <v>1923.3</v>
      </c>
    </row>
    <row r="583" spans="1:8" ht="78.75" x14ac:dyDescent="0.25">
      <c r="A583" s="96" t="s">
        <v>154</v>
      </c>
      <c r="B583" s="97">
        <v>918</v>
      </c>
      <c r="C583" s="98">
        <v>5</v>
      </c>
      <c r="D583" s="98">
        <v>5</v>
      </c>
      <c r="E583" s="85" t="s">
        <v>665</v>
      </c>
      <c r="F583" s="86" t="s">
        <v>155</v>
      </c>
      <c r="G583" s="79">
        <v>2295.1999999999998</v>
      </c>
      <c r="H583" s="79">
        <v>1923.3</v>
      </c>
    </row>
    <row r="584" spans="1:8" ht="30.75" customHeight="1" x14ac:dyDescent="0.25">
      <c r="A584" s="96" t="s">
        <v>666</v>
      </c>
      <c r="B584" s="97">
        <v>918</v>
      </c>
      <c r="C584" s="98">
        <v>5</v>
      </c>
      <c r="D584" s="98">
        <v>5</v>
      </c>
      <c r="E584" s="85" t="s">
        <v>667</v>
      </c>
      <c r="F584" s="86" t="s">
        <v>139</v>
      </c>
      <c r="G584" s="79">
        <v>1184.4000000000001</v>
      </c>
      <c r="H584" s="79">
        <v>1184.4000000000001</v>
      </c>
    </row>
    <row r="585" spans="1:8" ht="63" x14ac:dyDescent="0.25">
      <c r="A585" s="96" t="s">
        <v>668</v>
      </c>
      <c r="B585" s="97">
        <v>918</v>
      </c>
      <c r="C585" s="98">
        <v>5</v>
      </c>
      <c r="D585" s="98">
        <v>5</v>
      </c>
      <c r="E585" s="85" t="s">
        <v>669</v>
      </c>
      <c r="F585" s="86" t="s">
        <v>139</v>
      </c>
      <c r="G585" s="79">
        <v>1184.4000000000001</v>
      </c>
      <c r="H585" s="79">
        <v>1184.4000000000001</v>
      </c>
    </row>
    <row r="586" spans="1:8" ht="78.75" x14ac:dyDescent="0.25">
      <c r="A586" s="96" t="s">
        <v>154</v>
      </c>
      <c r="B586" s="97">
        <v>918</v>
      </c>
      <c r="C586" s="98">
        <v>5</v>
      </c>
      <c r="D586" s="98">
        <v>5</v>
      </c>
      <c r="E586" s="85" t="s">
        <v>669</v>
      </c>
      <c r="F586" s="86" t="s">
        <v>155</v>
      </c>
      <c r="G586" s="79">
        <v>1128</v>
      </c>
      <c r="H586" s="79">
        <v>1128</v>
      </c>
    </row>
    <row r="587" spans="1:8" ht="31.5" x14ac:dyDescent="0.25">
      <c r="A587" s="96" t="s">
        <v>156</v>
      </c>
      <c r="B587" s="97">
        <v>918</v>
      </c>
      <c r="C587" s="98">
        <v>5</v>
      </c>
      <c r="D587" s="98">
        <v>5</v>
      </c>
      <c r="E587" s="85" t="s">
        <v>669</v>
      </c>
      <c r="F587" s="86" t="s">
        <v>157</v>
      </c>
      <c r="G587" s="79">
        <v>56.4</v>
      </c>
      <c r="H587" s="79">
        <v>56.4</v>
      </c>
    </row>
    <row r="588" spans="1:8" x14ac:dyDescent="0.25">
      <c r="A588" s="96" t="s">
        <v>140</v>
      </c>
      <c r="B588" s="97">
        <v>918</v>
      </c>
      <c r="C588" s="98">
        <v>7</v>
      </c>
      <c r="D588" s="98">
        <v>0</v>
      </c>
      <c r="E588" s="85" t="s">
        <v>139</v>
      </c>
      <c r="F588" s="86" t="s">
        <v>139</v>
      </c>
      <c r="G588" s="79">
        <v>8544.6</v>
      </c>
      <c r="H588" s="79">
        <v>20535.400000000001</v>
      </c>
    </row>
    <row r="589" spans="1:8" x14ac:dyDescent="0.25">
      <c r="A589" s="96" t="s">
        <v>244</v>
      </c>
      <c r="B589" s="97">
        <v>918</v>
      </c>
      <c r="C589" s="98">
        <v>7</v>
      </c>
      <c r="D589" s="98">
        <v>2</v>
      </c>
      <c r="E589" s="85" t="s">
        <v>139</v>
      </c>
      <c r="F589" s="86" t="s">
        <v>139</v>
      </c>
      <c r="G589" s="79">
        <v>8500</v>
      </c>
      <c r="H589" s="79">
        <v>20500</v>
      </c>
    </row>
    <row r="590" spans="1:8" ht="63" x14ac:dyDescent="0.25">
      <c r="A590" s="96" t="s">
        <v>198</v>
      </c>
      <c r="B590" s="97">
        <v>918</v>
      </c>
      <c r="C590" s="98">
        <v>7</v>
      </c>
      <c r="D590" s="98">
        <v>2</v>
      </c>
      <c r="E590" s="85" t="s">
        <v>199</v>
      </c>
      <c r="F590" s="86" t="s">
        <v>139</v>
      </c>
      <c r="G590" s="79">
        <v>8500</v>
      </c>
      <c r="H590" s="79">
        <v>20500</v>
      </c>
    </row>
    <row r="591" spans="1:8" ht="47.25" x14ac:dyDescent="0.25">
      <c r="A591" s="96" t="s">
        <v>473</v>
      </c>
      <c r="B591" s="97">
        <v>918</v>
      </c>
      <c r="C591" s="98">
        <v>7</v>
      </c>
      <c r="D591" s="98">
        <v>2</v>
      </c>
      <c r="E591" s="85" t="s">
        <v>474</v>
      </c>
      <c r="F591" s="86" t="s">
        <v>139</v>
      </c>
      <c r="G591" s="79">
        <v>8500</v>
      </c>
      <c r="H591" s="79">
        <v>20500</v>
      </c>
    </row>
    <row r="592" spans="1:8" ht="47.25" x14ac:dyDescent="0.25">
      <c r="A592" s="96" t="s">
        <v>674</v>
      </c>
      <c r="B592" s="97">
        <v>918</v>
      </c>
      <c r="C592" s="98">
        <v>7</v>
      </c>
      <c r="D592" s="98">
        <v>2</v>
      </c>
      <c r="E592" s="85" t="s">
        <v>675</v>
      </c>
      <c r="F592" s="86" t="s">
        <v>139</v>
      </c>
      <c r="G592" s="79">
        <v>8500</v>
      </c>
      <c r="H592" s="79">
        <v>20500</v>
      </c>
    </row>
    <row r="593" spans="1:8" ht="47.25" x14ac:dyDescent="0.25">
      <c r="A593" s="96" t="s">
        <v>676</v>
      </c>
      <c r="B593" s="97">
        <v>918</v>
      </c>
      <c r="C593" s="98">
        <v>7</v>
      </c>
      <c r="D593" s="98">
        <v>2</v>
      </c>
      <c r="E593" s="85" t="s">
        <v>677</v>
      </c>
      <c r="F593" s="86" t="s">
        <v>139</v>
      </c>
      <c r="G593" s="79">
        <v>8500</v>
      </c>
      <c r="H593" s="79">
        <v>8500</v>
      </c>
    </row>
    <row r="594" spans="1:8" ht="31.5" x14ac:dyDescent="0.25">
      <c r="A594" s="96" t="s">
        <v>672</v>
      </c>
      <c r="B594" s="97">
        <v>918</v>
      </c>
      <c r="C594" s="98">
        <v>7</v>
      </c>
      <c r="D594" s="98">
        <v>2</v>
      </c>
      <c r="E594" s="85" t="s">
        <v>677</v>
      </c>
      <c r="F594" s="86" t="s">
        <v>673</v>
      </c>
      <c r="G594" s="79">
        <v>8500</v>
      </c>
      <c r="H594" s="79">
        <v>8500</v>
      </c>
    </row>
    <row r="595" spans="1:8" ht="78.75" x14ac:dyDescent="0.25">
      <c r="A595" s="96" t="s">
        <v>678</v>
      </c>
      <c r="B595" s="97">
        <v>918</v>
      </c>
      <c r="C595" s="98">
        <v>7</v>
      </c>
      <c r="D595" s="98">
        <v>2</v>
      </c>
      <c r="E595" s="85" t="s">
        <v>679</v>
      </c>
      <c r="F595" s="86" t="s">
        <v>139</v>
      </c>
      <c r="G595" s="79">
        <v>0</v>
      </c>
      <c r="H595" s="79">
        <v>12000</v>
      </c>
    </row>
    <row r="596" spans="1:8" ht="31.5" x14ac:dyDescent="0.25">
      <c r="A596" s="96" t="s">
        <v>672</v>
      </c>
      <c r="B596" s="97">
        <v>918</v>
      </c>
      <c r="C596" s="98">
        <v>7</v>
      </c>
      <c r="D596" s="98">
        <v>2</v>
      </c>
      <c r="E596" s="85" t="s">
        <v>679</v>
      </c>
      <c r="F596" s="86" t="s">
        <v>673</v>
      </c>
      <c r="G596" s="79">
        <v>0</v>
      </c>
      <c r="H596" s="79">
        <v>12000</v>
      </c>
    </row>
    <row r="597" spans="1:8" ht="31.5" x14ac:dyDescent="0.25">
      <c r="A597" s="96" t="s">
        <v>168</v>
      </c>
      <c r="B597" s="97">
        <v>918</v>
      </c>
      <c r="C597" s="98">
        <v>7</v>
      </c>
      <c r="D597" s="98">
        <v>5</v>
      </c>
      <c r="E597" s="85" t="s">
        <v>139</v>
      </c>
      <c r="F597" s="86" t="s">
        <v>139</v>
      </c>
      <c r="G597" s="79">
        <v>44.6</v>
      </c>
      <c r="H597" s="79">
        <v>35.4</v>
      </c>
    </row>
    <row r="598" spans="1:8" ht="47.25" x14ac:dyDescent="0.25">
      <c r="A598" s="96" t="s">
        <v>316</v>
      </c>
      <c r="B598" s="97">
        <v>918</v>
      </c>
      <c r="C598" s="98">
        <v>7</v>
      </c>
      <c r="D598" s="98">
        <v>5</v>
      </c>
      <c r="E598" s="85" t="s">
        <v>317</v>
      </c>
      <c r="F598" s="86" t="s">
        <v>139</v>
      </c>
      <c r="G598" s="79">
        <v>44.6</v>
      </c>
      <c r="H598" s="79">
        <v>35.4</v>
      </c>
    </row>
    <row r="599" spans="1:8" ht="31.5" x14ac:dyDescent="0.25">
      <c r="A599" s="96" t="s">
        <v>503</v>
      </c>
      <c r="B599" s="97">
        <v>918</v>
      </c>
      <c r="C599" s="98">
        <v>7</v>
      </c>
      <c r="D599" s="98">
        <v>5</v>
      </c>
      <c r="E599" s="85" t="s">
        <v>504</v>
      </c>
      <c r="F599" s="86" t="s">
        <v>139</v>
      </c>
      <c r="G599" s="79">
        <v>44.6</v>
      </c>
      <c r="H599" s="79">
        <v>35.4</v>
      </c>
    </row>
    <row r="600" spans="1:8" ht="63" x14ac:dyDescent="0.25">
      <c r="A600" s="96" t="s">
        <v>646</v>
      </c>
      <c r="B600" s="97">
        <v>918</v>
      </c>
      <c r="C600" s="98">
        <v>7</v>
      </c>
      <c r="D600" s="98">
        <v>5</v>
      </c>
      <c r="E600" s="85" t="s">
        <v>647</v>
      </c>
      <c r="F600" s="86" t="s">
        <v>139</v>
      </c>
      <c r="G600" s="79">
        <v>44.6</v>
      </c>
      <c r="H600" s="79">
        <v>35.4</v>
      </c>
    </row>
    <row r="601" spans="1:8" ht="31.5" x14ac:dyDescent="0.25">
      <c r="A601" s="96" t="s">
        <v>171</v>
      </c>
      <c r="B601" s="97">
        <v>918</v>
      </c>
      <c r="C601" s="98">
        <v>7</v>
      </c>
      <c r="D601" s="98">
        <v>5</v>
      </c>
      <c r="E601" s="85" t="s">
        <v>680</v>
      </c>
      <c r="F601" s="86" t="s">
        <v>139</v>
      </c>
      <c r="G601" s="79">
        <v>44.6</v>
      </c>
      <c r="H601" s="79">
        <v>35.4</v>
      </c>
    </row>
    <row r="602" spans="1:8" ht="31.5" x14ac:dyDescent="0.25">
      <c r="A602" s="96" t="s">
        <v>156</v>
      </c>
      <c r="B602" s="97">
        <v>918</v>
      </c>
      <c r="C602" s="98">
        <v>7</v>
      </c>
      <c r="D602" s="98">
        <v>5</v>
      </c>
      <c r="E602" s="85" t="s">
        <v>680</v>
      </c>
      <c r="F602" s="86" t="s">
        <v>157</v>
      </c>
      <c r="G602" s="79">
        <v>44.6</v>
      </c>
      <c r="H602" s="79">
        <v>35.4</v>
      </c>
    </row>
    <row r="603" spans="1:8" x14ac:dyDescent="0.25">
      <c r="A603" s="96" t="s">
        <v>324</v>
      </c>
      <c r="B603" s="97">
        <v>918</v>
      </c>
      <c r="C603" s="98">
        <v>10</v>
      </c>
      <c r="D603" s="98">
        <v>0</v>
      </c>
      <c r="E603" s="85" t="s">
        <v>139</v>
      </c>
      <c r="F603" s="86" t="s">
        <v>139</v>
      </c>
      <c r="G603" s="79">
        <v>9180</v>
      </c>
      <c r="H603" s="79">
        <v>9180</v>
      </c>
    </row>
    <row r="604" spans="1:8" x14ac:dyDescent="0.25">
      <c r="A604" s="96" t="s">
        <v>593</v>
      </c>
      <c r="B604" s="97">
        <v>918</v>
      </c>
      <c r="C604" s="98">
        <v>10</v>
      </c>
      <c r="D604" s="98">
        <v>3</v>
      </c>
      <c r="E604" s="85" t="s">
        <v>139</v>
      </c>
      <c r="F604" s="86" t="s">
        <v>139</v>
      </c>
      <c r="G604" s="79">
        <v>9180</v>
      </c>
      <c r="H604" s="79">
        <v>9180</v>
      </c>
    </row>
    <row r="605" spans="1:8" ht="63" x14ac:dyDescent="0.25">
      <c r="A605" s="96" t="s">
        <v>198</v>
      </c>
      <c r="B605" s="97">
        <v>918</v>
      </c>
      <c r="C605" s="98">
        <v>10</v>
      </c>
      <c r="D605" s="98">
        <v>3</v>
      </c>
      <c r="E605" s="85" t="s">
        <v>199</v>
      </c>
      <c r="F605" s="86" t="s">
        <v>139</v>
      </c>
      <c r="G605" s="79">
        <v>9180</v>
      </c>
      <c r="H605" s="79">
        <v>9180</v>
      </c>
    </row>
    <row r="606" spans="1:8" ht="63" x14ac:dyDescent="0.25">
      <c r="A606" s="96" t="s">
        <v>660</v>
      </c>
      <c r="B606" s="97">
        <v>918</v>
      </c>
      <c r="C606" s="98">
        <v>10</v>
      </c>
      <c r="D606" s="98">
        <v>3</v>
      </c>
      <c r="E606" s="85" t="s">
        <v>661</v>
      </c>
      <c r="F606" s="86" t="s">
        <v>139</v>
      </c>
      <c r="G606" s="79">
        <v>9180</v>
      </c>
      <c r="H606" s="79">
        <v>9180</v>
      </c>
    </row>
    <row r="607" spans="1:8" ht="31.5" customHeight="1" x14ac:dyDescent="0.25">
      <c r="A607" s="96" t="s">
        <v>666</v>
      </c>
      <c r="B607" s="97">
        <v>918</v>
      </c>
      <c r="C607" s="98">
        <v>10</v>
      </c>
      <c r="D607" s="98">
        <v>3</v>
      </c>
      <c r="E607" s="85" t="s">
        <v>667</v>
      </c>
      <c r="F607" s="86" t="s">
        <v>139</v>
      </c>
      <c r="G607" s="79">
        <v>9180</v>
      </c>
      <c r="H607" s="79">
        <v>9180</v>
      </c>
    </row>
    <row r="608" spans="1:8" ht="63" x14ac:dyDescent="0.25">
      <c r="A608" s="96" t="s">
        <v>668</v>
      </c>
      <c r="B608" s="97">
        <v>918</v>
      </c>
      <c r="C608" s="98">
        <v>10</v>
      </c>
      <c r="D608" s="98">
        <v>3</v>
      </c>
      <c r="E608" s="85" t="s">
        <v>669</v>
      </c>
      <c r="F608" s="86" t="s">
        <v>139</v>
      </c>
      <c r="G608" s="79">
        <v>9180</v>
      </c>
      <c r="H608" s="79">
        <v>9180</v>
      </c>
    </row>
    <row r="609" spans="1:8" ht="31.5" x14ac:dyDescent="0.25">
      <c r="A609" s="96" t="s">
        <v>156</v>
      </c>
      <c r="B609" s="97">
        <v>918</v>
      </c>
      <c r="C609" s="98">
        <v>10</v>
      </c>
      <c r="D609" s="98">
        <v>3</v>
      </c>
      <c r="E609" s="85" t="s">
        <v>669</v>
      </c>
      <c r="F609" s="86" t="s">
        <v>157</v>
      </c>
      <c r="G609" s="79">
        <v>230</v>
      </c>
      <c r="H609" s="79">
        <v>230</v>
      </c>
    </row>
    <row r="610" spans="1:8" ht="31.5" x14ac:dyDescent="0.25">
      <c r="A610" s="96" t="s">
        <v>150</v>
      </c>
      <c r="B610" s="97">
        <v>918</v>
      </c>
      <c r="C610" s="98">
        <v>10</v>
      </c>
      <c r="D610" s="98">
        <v>3</v>
      </c>
      <c r="E610" s="85" t="s">
        <v>669</v>
      </c>
      <c r="F610" s="86" t="s">
        <v>151</v>
      </c>
      <c r="G610" s="79">
        <v>8950</v>
      </c>
      <c r="H610" s="79">
        <v>8950</v>
      </c>
    </row>
    <row r="611" spans="1:8" x14ac:dyDescent="0.25">
      <c r="A611" s="96" t="s">
        <v>623</v>
      </c>
      <c r="B611" s="97">
        <v>918</v>
      </c>
      <c r="C611" s="98">
        <v>11</v>
      </c>
      <c r="D611" s="98">
        <v>0</v>
      </c>
      <c r="E611" s="85" t="s">
        <v>139</v>
      </c>
      <c r="F611" s="86" t="s">
        <v>139</v>
      </c>
      <c r="G611" s="79">
        <v>12000</v>
      </c>
      <c r="H611" s="79">
        <v>0</v>
      </c>
    </row>
    <row r="612" spans="1:8" x14ac:dyDescent="0.25">
      <c r="A612" s="96" t="s">
        <v>624</v>
      </c>
      <c r="B612" s="97">
        <v>918</v>
      </c>
      <c r="C612" s="98">
        <v>11</v>
      </c>
      <c r="D612" s="98">
        <v>1</v>
      </c>
      <c r="E612" s="85" t="s">
        <v>139</v>
      </c>
      <c r="F612" s="86" t="s">
        <v>139</v>
      </c>
      <c r="G612" s="79">
        <v>12000</v>
      </c>
      <c r="H612" s="79">
        <v>0</v>
      </c>
    </row>
    <row r="613" spans="1:8" ht="63" x14ac:dyDescent="0.25">
      <c r="A613" s="96" t="s">
        <v>536</v>
      </c>
      <c r="B613" s="97">
        <v>918</v>
      </c>
      <c r="C613" s="98">
        <v>11</v>
      </c>
      <c r="D613" s="98">
        <v>1</v>
      </c>
      <c r="E613" s="85" t="s">
        <v>537</v>
      </c>
      <c r="F613" s="86" t="s">
        <v>139</v>
      </c>
      <c r="G613" s="79">
        <v>12000</v>
      </c>
      <c r="H613" s="79">
        <v>0</v>
      </c>
    </row>
    <row r="614" spans="1:8" ht="47.25" x14ac:dyDescent="0.25">
      <c r="A614" s="96" t="s">
        <v>625</v>
      </c>
      <c r="B614" s="97">
        <v>918</v>
      </c>
      <c r="C614" s="98">
        <v>11</v>
      </c>
      <c r="D614" s="98">
        <v>1</v>
      </c>
      <c r="E614" s="85" t="s">
        <v>626</v>
      </c>
      <c r="F614" s="86" t="s">
        <v>139</v>
      </c>
      <c r="G614" s="79">
        <v>12000</v>
      </c>
      <c r="H614" s="79">
        <v>0</v>
      </c>
    </row>
    <row r="615" spans="1:8" ht="30.75" customHeight="1" x14ac:dyDescent="0.25">
      <c r="A615" s="96" t="s">
        <v>637</v>
      </c>
      <c r="B615" s="97">
        <v>918</v>
      </c>
      <c r="C615" s="98">
        <v>11</v>
      </c>
      <c r="D615" s="98">
        <v>1</v>
      </c>
      <c r="E615" s="85" t="s">
        <v>638</v>
      </c>
      <c r="F615" s="86" t="s">
        <v>139</v>
      </c>
      <c r="G615" s="79">
        <v>12000</v>
      </c>
      <c r="H615" s="79">
        <v>0</v>
      </c>
    </row>
    <row r="616" spans="1:8" ht="156.75" customHeight="1" x14ac:dyDescent="0.25">
      <c r="A616" s="96" t="s">
        <v>681</v>
      </c>
      <c r="B616" s="97">
        <v>918</v>
      </c>
      <c r="C616" s="98">
        <v>11</v>
      </c>
      <c r="D616" s="98">
        <v>1</v>
      </c>
      <c r="E616" s="85" t="s">
        <v>682</v>
      </c>
      <c r="F616" s="86" t="s">
        <v>139</v>
      </c>
      <c r="G616" s="79">
        <v>12000</v>
      </c>
      <c r="H616" s="79">
        <v>0</v>
      </c>
    </row>
    <row r="617" spans="1:8" ht="31.5" x14ac:dyDescent="0.25">
      <c r="A617" s="96" t="s">
        <v>672</v>
      </c>
      <c r="B617" s="97">
        <v>918</v>
      </c>
      <c r="C617" s="98">
        <v>11</v>
      </c>
      <c r="D617" s="98">
        <v>1</v>
      </c>
      <c r="E617" s="85" t="s">
        <v>682</v>
      </c>
      <c r="F617" s="86" t="s">
        <v>673</v>
      </c>
      <c r="G617" s="79">
        <v>12000</v>
      </c>
      <c r="H617" s="79">
        <v>0</v>
      </c>
    </row>
    <row r="618" spans="1:8" s="75" customFormat="1" x14ac:dyDescent="0.25">
      <c r="A618" s="99" t="s">
        <v>683</v>
      </c>
      <c r="B618" s="100">
        <v>923</v>
      </c>
      <c r="C618" s="101">
        <v>0</v>
      </c>
      <c r="D618" s="101">
        <v>0</v>
      </c>
      <c r="E618" s="89" t="s">
        <v>139</v>
      </c>
      <c r="F618" s="90" t="s">
        <v>139</v>
      </c>
      <c r="G618" s="77">
        <v>2802.6</v>
      </c>
      <c r="H618" s="77">
        <v>2680.4</v>
      </c>
    </row>
    <row r="619" spans="1:8" x14ac:dyDescent="0.25">
      <c r="A619" s="96" t="s">
        <v>329</v>
      </c>
      <c r="B619" s="97">
        <v>923</v>
      </c>
      <c r="C619" s="98">
        <v>1</v>
      </c>
      <c r="D619" s="98">
        <v>0</v>
      </c>
      <c r="E619" s="85" t="s">
        <v>139</v>
      </c>
      <c r="F619" s="86" t="s">
        <v>139</v>
      </c>
      <c r="G619" s="79">
        <v>2802.6</v>
      </c>
      <c r="H619" s="79">
        <v>2680.4</v>
      </c>
    </row>
    <row r="620" spans="1:8" ht="47.25" x14ac:dyDescent="0.25">
      <c r="A620" s="96" t="s">
        <v>330</v>
      </c>
      <c r="B620" s="97">
        <v>923</v>
      </c>
      <c r="C620" s="98">
        <v>1</v>
      </c>
      <c r="D620" s="98">
        <v>6</v>
      </c>
      <c r="E620" s="85" t="s">
        <v>139</v>
      </c>
      <c r="F620" s="86" t="s">
        <v>139</v>
      </c>
      <c r="G620" s="79">
        <v>2802.6</v>
      </c>
      <c r="H620" s="79">
        <v>2680.4</v>
      </c>
    </row>
    <row r="621" spans="1:8" x14ac:dyDescent="0.25">
      <c r="A621" s="96" t="s">
        <v>341</v>
      </c>
      <c r="B621" s="97">
        <v>923</v>
      </c>
      <c r="C621" s="98">
        <v>1</v>
      </c>
      <c r="D621" s="98">
        <v>6</v>
      </c>
      <c r="E621" s="85" t="s">
        <v>342</v>
      </c>
      <c r="F621" s="86" t="s">
        <v>139</v>
      </c>
      <c r="G621" s="79">
        <v>2802.6</v>
      </c>
      <c r="H621" s="79">
        <v>2680.4</v>
      </c>
    </row>
    <row r="622" spans="1:8" ht="47.25" x14ac:dyDescent="0.25">
      <c r="A622" s="96" t="s">
        <v>684</v>
      </c>
      <c r="B622" s="97">
        <v>923</v>
      </c>
      <c r="C622" s="98">
        <v>1</v>
      </c>
      <c r="D622" s="98">
        <v>6</v>
      </c>
      <c r="E622" s="85" t="s">
        <v>685</v>
      </c>
      <c r="F622" s="86" t="s">
        <v>139</v>
      </c>
      <c r="G622" s="79">
        <v>2802.6</v>
      </c>
      <c r="H622" s="79">
        <v>2680.4</v>
      </c>
    </row>
    <row r="623" spans="1:8" ht="31.5" x14ac:dyDescent="0.25">
      <c r="A623" s="96" t="s">
        <v>686</v>
      </c>
      <c r="B623" s="97">
        <v>923</v>
      </c>
      <c r="C623" s="98">
        <v>1</v>
      </c>
      <c r="D623" s="98">
        <v>6</v>
      </c>
      <c r="E623" s="85" t="s">
        <v>687</v>
      </c>
      <c r="F623" s="86" t="s">
        <v>139</v>
      </c>
      <c r="G623" s="79">
        <v>1346</v>
      </c>
      <c r="H623" s="79">
        <v>1340.7</v>
      </c>
    </row>
    <row r="624" spans="1:8" ht="31.5" x14ac:dyDescent="0.25">
      <c r="A624" s="96" t="s">
        <v>219</v>
      </c>
      <c r="B624" s="97">
        <v>923</v>
      </c>
      <c r="C624" s="98">
        <v>1</v>
      </c>
      <c r="D624" s="98">
        <v>6</v>
      </c>
      <c r="E624" s="85" t="s">
        <v>688</v>
      </c>
      <c r="F624" s="86" t="s">
        <v>139</v>
      </c>
      <c r="G624" s="79">
        <v>866.6</v>
      </c>
      <c r="H624" s="79">
        <v>939</v>
      </c>
    </row>
    <row r="625" spans="1:8" ht="78.75" x14ac:dyDescent="0.25">
      <c r="A625" s="96" t="s">
        <v>154</v>
      </c>
      <c r="B625" s="97">
        <v>923</v>
      </c>
      <c r="C625" s="98">
        <v>1</v>
      </c>
      <c r="D625" s="98">
        <v>6</v>
      </c>
      <c r="E625" s="85" t="s">
        <v>688</v>
      </c>
      <c r="F625" s="86" t="s">
        <v>155</v>
      </c>
      <c r="G625" s="79">
        <v>866.6</v>
      </c>
      <c r="H625" s="79">
        <v>939</v>
      </c>
    </row>
    <row r="626" spans="1:8" ht="171.75" customHeight="1" x14ac:dyDescent="0.25">
      <c r="A626" s="96" t="s">
        <v>158</v>
      </c>
      <c r="B626" s="97">
        <v>923</v>
      </c>
      <c r="C626" s="98">
        <v>1</v>
      </c>
      <c r="D626" s="98">
        <v>6</v>
      </c>
      <c r="E626" s="85" t="s">
        <v>689</v>
      </c>
      <c r="F626" s="86" t="s">
        <v>139</v>
      </c>
      <c r="G626" s="79">
        <v>479.4</v>
      </c>
      <c r="H626" s="79">
        <v>401.7</v>
      </c>
    </row>
    <row r="627" spans="1:8" ht="78.75" x14ac:dyDescent="0.25">
      <c r="A627" s="96" t="s">
        <v>154</v>
      </c>
      <c r="B627" s="97">
        <v>923</v>
      </c>
      <c r="C627" s="98">
        <v>1</v>
      </c>
      <c r="D627" s="98">
        <v>6</v>
      </c>
      <c r="E627" s="85" t="s">
        <v>689</v>
      </c>
      <c r="F627" s="86" t="s">
        <v>155</v>
      </c>
      <c r="G627" s="79">
        <v>479.4</v>
      </c>
      <c r="H627" s="79">
        <v>401.7</v>
      </c>
    </row>
    <row r="628" spans="1:8" ht="31.5" x14ac:dyDescent="0.25">
      <c r="A628" s="96" t="s">
        <v>690</v>
      </c>
      <c r="B628" s="97">
        <v>923</v>
      </c>
      <c r="C628" s="98">
        <v>1</v>
      </c>
      <c r="D628" s="98">
        <v>6</v>
      </c>
      <c r="E628" s="85" t="s">
        <v>691</v>
      </c>
      <c r="F628" s="86" t="s">
        <v>139</v>
      </c>
      <c r="G628" s="79">
        <v>1456.6</v>
      </c>
      <c r="H628" s="79">
        <v>1339.7</v>
      </c>
    </row>
    <row r="629" spans="1:8" ht="31.5" x14ac:dyDescent="0.25">
      <c r="A629" s="96" t="s">
        <v>219</v>
      </c>
      <c r="B629" s="97">
        <v>923</v>
      </c>
      <c r="C629" s="98">
        <v>1</v>
      </c>
      <c r="D629" s="98">
        <v>6</v>
      </c>
      <c r="E629" s="85" t="s">
        <v>692</v>
      </c>
      <c r="F629" s="86" t="s">
        <v>139</v>
      </c>
      <c r="G629" s="79">
        <v>1111.9000000000001</v>
      </c>
      <c r="H629" s="79">
        <v>945.1</v>
      </c>
    </row>
    <row r="630" spans="1:8" ht="78.75" x14ac:dyDescent="0.25">
      <c r="A630" s="96" t="s">
        <v>154</v>
      </c>
      <c r="B630" s="97">
        <v>923</v>
      </c>
      <c r="C630" s="98">
        <v>1</v>
      </c>
      <c r="D630" s="98">
        <v>6</v>
      </c>
      <c r="E630" s="85" t="s">
        <v>692</v>
      </c>
      <c r="F630" s="86" t="s">
        <v>155</v>
      </c>
      <c r="G630" s="79">
        <v>1089</v>
      </c>
      <c r="H630" s="79">
        <v>934.5</v>
      </c>
    </row>
    <row r="631" spans="1:8" ht="31.5" x14ac:dyDescent="0.25">
      <c r="A631" s="96" t="s">
        <v>156</v>
      </c>
      <c r="B631" s="97">
        <v>923</v>
      </c>
      <c r="C631" s="98">
        <v>1</v>
      </c>
      <c r="D631" s="98">
        <v>6</v>
      </c>
      <c r="E631" s="85" t="s">
        <v>692</v>
      </c>
      <c r="F631" s="86" t="s">
        <v>157</v>
      </c>
      <c r="G631" s="79">
        <v>22.9</v>
      </c>
      <c r="H631" s="79">
        <v>10.6</v>
      </c>
    </row>
    <row r="632" spans="1:8" ht="171.75" customHeight="1" x14ac:dyDescent="0.25">
      <c r="A632" s="96" t="s">
        <v>158</v>
      </c>
      <c r="B632" s="97">
        <v>923</v>
      </c>
      <c r="C632" s="98">
        <v>1</v>
      </c>
      <c r="D632" s="98">
        <v>6</v>
      </c>
      <c r="E632" s="85" t="s">
        <v>693</v>
      </c>
      <c r="F632" s="86" t="s">
        <v>139</v>
      </c>
      <c r="G632" s="79">
        <v>344.7</v>
      </c>
      <c r="H632" s="79">
        <v>394.6</v>
      </c>
    </row>
    <row r="633" spans="1:8" ht="78.75" x14ac:dyDescent="0.25">
      <c r="A633" s="96" t="s">
        <v>154</v>
      </c>
      <c r="B633" s="97">
        <v>923</v>
      </c>
      <c r="C633" s="98">
        <v>1</v>
      </c>
      <c r="D633" s="98">
        <v>6</v>
      </c>
      <c r="E633" s="85" t="s">
        <v>693</v>
      </c>
      <c r="F633" s="86" t="s">
        <v>155</v>
      </c>
      <c r="G633" s="79">
        <v>344.7</v>
      </c>
      <c r="H633" s="79">
        <v>394.6</v>
      </c>
    </row>
    <row r="634" spans="1:8" x14ac:dyDescent="0.25">
      <c r="A634" s="208" t="s">
        <v>701</v>
      </c>
      <c r="B634" s="209"/>
      <c r="C634" s="209"/>
      <c r="D634" s="209"/>
      <c r="E634" s="209"/>
      <c r="F634" s="210"/>
      <c r="G634" s="77">
        <f>1183722.8-7142-11259.3-711</f>
        <v>1164610.5</v>
      </c>
      <c r="H634" s="77">
        <f>1097972.4-14452-11259.3-701</f>
        <v>1071560.0999999999</v>
      </c>
    </row>
    <row r="635" spans="1:8" ht="25.5" customHeight="1" x14ac:dyDescent="0.25">
      <c r="A635" s="83"/>
      <c r="B635" s="88"/>
      <c r="C635" s="88"/>
      <c r="D635" s="88"/>
      <c r="E635" s="82"/>
      <c r="F635" s="82"/>
      <c r="G635" s="69"/>
      <c r="H635" s="69"/>
    </row>
    <row r="636" spans="1:8" x14ac:dyDescent="0.25">
      <c r="A636" s="93" t="s">
        <v>2</v>
      </c>
      <c r="B636" s="82"/>
      <c r="C636" s="82"/>
      <c r="D636" s="82"/>
      <c r="E636" s="82"/>
      <c r="F636" s="82"/>
      <c r="G636" s="211" t="s">
        <v>0</v>
      </c>
      <c r="H636" s="211"/>
    </row>
  </sheetData>
  <autoFilter ref="A18:I634" xr:uid="{00000000-0009-0000-0000-000007000000}"/>
  <mergeCells count="6">
    <mergeCell ref="G636:H636"/>
    <mergeCell ref="A14:H14"/>
    <mergeCell ref="A16:A17"/>
    <mergeCell ref="B16:F16"/>
    <mergeCell ref="G16:H16"/>
    <mergeCell ref="A634:F634"/>
  </mergeCells>
  <pageMargins left="0.78740157480314965" right="0.39370078740157483" top="0.78740157480314965" bottom="0.39370078740157483" header="0.51181102362204722" footer="0"/>
  <pageSetup paperSize="9" scale="73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24"/>
  <sheetViews>
    <sheetView workbookViewId="0">
      <selection activeCell="C12" sqref="C12"/>
    </sheetView>
  </sheetViews>
  <sheetFormatPr defaultColWidth="37.5703125" defaultRowHeight="55.5" customHeight="1" x14ac:dyDescent="0.25"/>
  <cols>
    <col min="1" max="1" width="41.85546875" style="162" customWidth="1"/>
    <col min="2" max="2" width="25.140625" style="162" customWidth="1"/>
    <col min="3" max="3" width="26.28515625" style="162" customWidth="1"/>
    <col min="4" max="4" width="28.28515625" style="162" customWidth="1"/>
    <col min="5" max="16384" width="37.5703125" style="162"/>
  </cols>
  <sheetData>
    <row r="3" spans="1:9" ht="18" customHeight="1" x14ac:dyDescent="0.25">
      <c r="C3" s="163"/>
      <c r="D3" s="47"/>
    </row>
    <row r="4" spans="1:9" ht="13.5" customHeight="1" x14ac:dyDescent="0.25">
      <c r="C4" s="163"/>
      <c r="D4" s="47"/>
    </row>
    <row r="5" spans="1:9" ht="13.5" customHeight="1" x14ac:dyDescent="0.25">
      <c r="C5" s="163"/>
      <c r="D5" s="47"/>
    </row>
    <row r="6" spans="1:9" ht="14.25" customHeight="1" x14ac:dyDescent="0.25">
      <c r="C6" s="163"/>
      <c r="D6" s="164"/>
    </row>
    <row r="7" spans="1:9" ht="15" customHeight="1" x14ac:dyDescent="0.25">
      <c r="C7" s="163"/>
      <c r="D7" s="165"/>
    </row>
    <row r="8" spans="1:9" ht="15" customHeight="1" x14ac:dyDescent="0.25">
      <c r="A8" s="166"/>
      <c r="B8" s="163"/>
      <c r="D8" s="166"/>
    </row>
    <row r="9" spans="1:9" ht="36.75" customHeight="1" x14ac:dyDescent="0.3">
      <c r="A9" s="222" t="s">
        <v>768</v>
      </c>
      <c r="B9" s="222"/>
      <c r="C9" s="222"/>
      <c r="D9" s="222"/>
    </row>
    <row r="10" spans="1:9" ht="21" customHeight="1" x14ac:dyDescent="0.25">
      <c r="A10" s="167"/>
      <c r="B10" s="167"/>
      <c r="C10" s="167"/>
      <c r="D10" s="167"/>
    </row>
    <row r="11" spans="1:9" ht="20.25" customHeight="1" x14ac:dyDescent="0.25">
      <c r="A11" s="166"/>
      <c r="B11" s="166"/>
      <c r="C11" s="166"/>
      <c r="D11" s="168" t="s">
        <v>3</v>
      </c>
    </row>
    <row r="12" spans="1:9" ht="34.5" customHeight="1" x14ac:dyDescent="0.25">
      <c r="A12" s="169" t="s">
        <v>769</v>
      </c>
      <c r="B12" s="170" t="s">
        <v>770</v>
      </c>
      <c r="C12" s="170" t="s">
        <v>771</v>
      </c>
      <c r="D12" s="171" t="s">
        <v>772</v>
      </c>
    </row>
    <row r="13" spans="1:9" ht="30" customHeight="1" x14ac:dyDescent="0.25">
      <c r="A13" s="172" t="s">
        <v>773</v>
      </c>
      <c r="B13" s="173">
        <f>B15+B19</f>
        <v>10893.617459999999</v>
      </c>
      <c r="C13" s="173">
        <f t="shared" ref="C13:D13" si="0">C15+C19</f>
        <v>3012.3512499999997</v>
      </c>
      <c r="D13" s="173">
        <f t="shared" si="0"/>
        <v>3155.850550000001</v>
      </c>
      <c r="E13" s="174"/>
      <c r="F13" s="174"/>
      <c r="G13" s="174"/>
      <c r="H13" s="174"/>
    </row>
    <row r="14" spans="1:9" ht="26.25" customHeight="1" x14ac:dyDescent="0.25">
      <c r="A14" s="172" t="s">
        <v>774</v>
      </c>
      <c r="B14" s="173"/>
      <c r="C14" s="173"/>
      <c r="D14" s="173"/>
    </row>
    <row r="15" spans="1:9" ht="55.5" customHeight="1" x14ac:dyDescent="0.25">
      <c r="A15" s="175" t="s">
        <v>775</v>
      </c>
      <c r="B15" s="176">
        <f>B16+B17</f>
        <v>10893.617459999999</v>
      </c>
      <c r="C15" s="176">
        <f t="shared" ref="C15:D15" si="1">C16+C17</f>
        <v>3012.3512499999997</v>
      </c>
      <c r="D15" s="176">
        <f t="shared" si="1"/>
        <v>3155.850550000001</v>
      </c>
      <c r="F15" s="174"/>
      <c r="G15" s="174"/>
      <c r="H15" s="174"/>
      <c r="I15" s="174"/>
    </row>
    <row r="16" spans="1:9" ht="27" customHeight="1" x14ac:dyDescent="0.25">
      <c r="A16" s="172" t="s">
        <v>776</v>
      </c>
      <c r="B16" s="177">
        <v>10893.617459999999</v>
      </c>
      <c r="C16" s="177">
        <v>13905.968709999999</v>
      </c>
      <c r="D16" s="177">
        <v>17061.81926</v>
      </c>
    </row>
    <row r="17" spans="1:8" ht="22.5" customHeight="1" x14ac:dyDescent="0.25">
      <c r="A17" s="172" t="s">
        <v>777</v>
      </c>
      <c r="B17" s="177"/>
      <c r="C17" s="177">
        <v>-10893.617459999999</v>
      </c>
      <c r="D17" s="177">
        <v>-13905.968709999999</v>
      </c>
    </row>
    <row r="18" spans="1:8" ht="69" customHeight="1" x14ac:dyDescent="0.25">
      <c r="A18" s="172" t="s">
        <v>778</v>
      </c>
      <c r="B18" s="178" t="s">
        <v>789</v>
      </c>
      <c r="C18" s="178" t="s">
        <v>789</v>
      </c>
      <c r="D18" s="178" t="s">
        <v>779</v>
      </c>
    </row>
    <row r="19" spans="1:8" ht="63.75" customHeight="1" x14ac:dyDescent="0.25">
      <c r="A19" s="175" t="s">
        <v>780</v>
      </c>
      <c r="B19" s="176">
        <f>B20+B21</f>
        <v>0</v>
      </c>
      <c r="C19" s="176">
        <f t="shared" ref="C19:D19" si="2">C20+C21</f>
        <v>0</v>
      </c>
      <c r="D19" s="176">
        <f t="shared" si="2"/>
        <v>0</v>
      </c>
    </row>
    <row r="20" spans="1:8" ht="30" customHeight="1" x14ac:dyDescent="0.25">
      <c r="A20" s="172" t="s">
        <v>776</v>
      </c>
      <c r="B20" s="177">
        <v>0</v>
      </c>
      <c r="C20" s="177">
        <v>0</v>
      </c>
      <c r="D20" s="177">
        <v>0</v>
      </c>
    </row>
    <row r="21" spans="1:8" ht="26.25" customHeight="1" x14ac:dyDescent="0.25">
      <c r="A21" s="172" t="s">
        <v>777</v>
      </c>
      <c r="B21" s="177">
        <v>0</v>
      </c>
      <c r="C21" s="177">
        <v>0</v>
      </c>
      <c r="D21" s="177">
        <v>0</v>
      </c>
      <c r="F21" s="174"/>
      <c r="G21" s="174"/>
      <c r="H21" s="174"/>
    </row>
    <row r="22" spans="1:8" ht="64.5" customHeight="1" x14ac:dyDescent="0.25">
      <c r="A22" s="172" t="s">
        <v>778</v>
      </c>
      <c r="B22" s="178" t="s">
        <v>781</v>
      </c>
      <c r="C22" s="178" t="s">
        <v>781</v>
      </c>
      <c r="D22" s="178" t="s">
        <v>781</v>
      </c>
    </row>
    <row r="23" spans="1:8" ht="17.25" customHeight="1" x14ac:dyDescent="0.25"/>
    <row r="24" spans="1:8" ht="26.25" customHeight="1" x14ac:dyDescent="0.25">
      <c r="A24" s="162" t="s">
        <v>702</v>
      </c>
      <c r="D24" s="162" t="s">
        <v>782</v>
      </c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прил1</vt:lpstr>
      <vt:lpstr>прил 2</vt:lpstr>
      <vt:lpstr>прил3</vt:lpstr>
      <vt:lpstr>прил4</vt:lpstr>
      <vt:lpstr>прил5</vt:lpstr>
      <vt:lpstr>прил6</vt:lpstr>
      <vt:lpstr>прил7</vt:lpstr>
      <vt:lpstr>прил8</vt:lpstr>
      <vt:lpstr>прил9прог.заимст</vt:lpstr>
      <vt:lpstr>прил10ист 2021</vt:lpstr>
      <vt:lpstr>прил11ист 22-23</vt:lpstr>
      <vt:lpstr>'прил 2'!Заголовки_для_печати</vt:lpstr>
      <vt:lpstr>прил1!Заголовки_для_печати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'прил 2'!Область_печати</vt:lpstr>
      <vt:lpstr>прил1!Область_печати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2021-02-24T08:02:26Z</cp:lastPrinted>
  <dcterms:created xsi:type="dcterms:W3CDTF">2017-12-07T02:26:29Z</dcterms:created>
  <dcterms:modified xsi:type="dcterms:W3CDTF">2021-02-25T03:34:42Z</dcterms:modified>
</cp:coreProperties>
</file>